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030"/>
  <workbookPr defaultThemeVersion="164011"/>
  <mc:AlternateContent xmlns:mc="http://schemas.openxmlformats.org/markup-compatibility/2006">
    <mc:Choice Requires="x15">
      <x15ac:absPath xmlns:x15ac="http://schemas.microsoft.com/office/spreadsheetml/2010/11/ac" url="C:\Users\User\Desktop\"/>
    </mc:Choice>
  </mc:AlternateContent>
  <bookViews>
    <workbookView xWindow="0" yWindow="0" windowWidth="21600" windowHeight="9510" firstSheet="4" activeTab="4"/>
  </bookViews>
  <sheets>
    <sheet name="ACER DESKTOP" sheetId="13" r:id="rId1"/>
    <sheet name="ACER NB" sheetId="2" r:id="rId2"/>
    <sheet name="LENOVO Desktop" sheetId="4" r:id="rId3"/>
    <sheet name="LENOVO Notebook" sheetId="3" r:id="rId4"/>
    <sheet name="HP DESKTOP" sheetId="11" r:id="rId5"/>
    <sheet name="HP NOTEBOOK" sheetId="12" r:id="rId6"/>
    <sheet name="NEW DESKTOP ASUS" sheetId="17" r:id="rId7"/>
    <sheet name="NOTEBOOK ASUS" sheetId="16" r:id="rId8"/>
    <sheet name="MACBOOK AIR &amp; PRO" sheetId="9" r:id="rId9"/>
    <sheet name="IMAC " sheetId="10" r:id="rId10"/>
    <sheet name="ASUS Notebook" sheetId="14" r:id="rId11"/>
    <sheet name="ASUS Desktop" sheetId="15"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DELETE" localSheetId="11">#REF!</definedName>
    <definedName name="\DELETE" localSheetId="9">#REF!</definedName>
    <definedName name="\DELETE" localSheetId="2">#REF!</definedName>
    <definedName name="\DELETE" localSheetId="3">#REF!</definedName>
    <definedName name="\DELETE" localSheetId="6">#REF!</definedName>
    <definedName name="\DELETE">#REF!</definedName>
    <definedName name="\TEST" localSheetId="11">#REF!</definedName>
    <definedName name="\TEST" localSheetId="9">#REF!</definedName>
    <definedName name="\TEST" localSheetId="2">#REF!</definedName>
    <definedName name="\TEST" localSheetId="3">#REF!</definedName>
    <definedName name="\TEST" localSheetId="6">#REF!</definedName>
    <definedName name="\TEST">#REF!</definedName>
    <definedName name="_1_1QCA" localSheetId="11">#REF!</definedName>
    <definedName name="_1_1QCA" localSheetId="9">#REF!</definedName>
    <definedName name="_1_1QCA" localSheetId="2">#REF!</definedName>
    <definedName name="_1_1QCA" localSheetId="3">#REF!</definedName>
    <definedName name="_1_1QCA" localSheetId="6">#REF!</definedName>
    <definedName name="_1_1QCA">#REF!</definedName>
    <definedName name="_1_1QCA1" localSheetId="11">#REF!</definedName>
    <definedName name="_1_1QCA1" localSheetId="9">#REF!</definedName>
    <definedName name="_1_1QCA1" localSheetId="2">#REF!</definedName>
    <definedName name="_1_1QCA1" localSheetId="3">#REF!</definedName>
    <definedName name="_1_1QCA1" localSheetId="6">#REF!</definedName>
    <definedName name="_1_1QCA1">#REF!</definedName>
    <definedName name="_1_1QQQ" localSheetId="11">#REF!</definedName>
    <definedName name="_1_1QQQ" localSheetId="9">#REF!</definedName>
    <definedName name="_1_1QQQ" localSheetId="2">#REF!</definedName>
    <definedName name="_1_1QQQ" localSheetId="3">#REF!</definedName>
    <definedName name="_1_1QQQ" localSheetId="6">#REF!</definedName>
    <definedName name="_1_1QQQ">#REF!</definedName>
    <definedName name="_10_4QIE" localSheetId="11">#REF!</definedName>
    <definedName name="_10_4QIE" localSheetId="9">#REF!</definedName>
    <definedName name="_10_4QIE" localSheetId="2">#REF!</definedName>
    <definedName name="_10_4QIE" localSheetId="3">#REF!</definedName>
    <definedName name="_10_4QIE" localSheetId="6">#REF!</definedName>
    <definedName name="_10_4QIE">#REF!</definedName>
    <definedName name="_11_4QNBMC" localSheetId="11">#REF!</definedName>
    <definedName name="_11_4QNBMC" localSheetId="9">#REF!</definedName>
    <definedName name="_11_4QNBMC" localSheetId="2">#REF!</definedName>
    <definedName name="_11_4QNBMC" localSheetId="3">#REF!</definedName>
    <definedName name="_11_4QNBMC" localSheetId="6">#REF!</definedName>
    <definedName name="_11_4QNBMC">#REF!</definedName>
    <definedName name="_12_4QNBMC" localSheetId="11">#REF!</definedName>
    <definedName name="_12_4QNBMC" localSheetId="9">#REF!</definedName>
    <definedName name="_12_4QNBMC" localSheetId="2">#REF!</definedName>
    <definedName name="_12_4QNBMC" localSheetId="3">#REF!</definedName>
    <definedName name="_12_4QNBMC" localSheetId="6">#REF!</definedName>
    <definedName name="_12_4QNBMC">#REF!</definedName>
    <definedName name="_12_4QSGA" localSheetId="11">#REF!</definedName>
    <definedName name="_12_4QSGA" localSheetId="9">#REF!</definedName>
    <definedName name="_12_4QSGA" localSheetId="2">#REF!</definedName>
    <definedName name="_12_4QSGA" localSheetId="3">#REF!</definedName>
    <definedName name="_12_4QSGA" localSheetId="6">#REF!</definedName>
    <definedName name="_12_4QSGA">#REF!</definedName>
    <definedName name="_13BB_TABLE">'[1]Jun3 Table'!$AD$6:$AX$24</definedName>
    <definedName name="_14I_E" localSheetId="11">#REF!</definedName>
    <definedName name="_14I_E" localSheetId="9">#REF!</definedName>
    <definedName name="_14I_E" localSheetId="2">#REF!</definedName>
    <definedName name="_14I_E" localSheetId="3">#REF!</definedName>
    <definedName name="_14I_E" localSheetId="6">#REF!</definedName>
    <definedName name="_14I_E">#REF!</definedName>
    <definedName name="_15JUN1_1ST_DIGIT" localSheetId="11">#REF!</definedName>
    <definedName name="_15JUN1_1ST_DIGIT" localSheetId="9">#REF!</definedName>
    <definedName name="_15JUN1_1ST_DIGIT" localSheetId="2">#REF!</definedName>
    <definedName name="_15JUN1_1ST_DIGIT" localSheetId="3">#REF!</definedName>
    <definedName name="_15JUN1_1ST_DIGIT" localSheetId="6">#REF!</definedName>
    <definedName name="_15JUN1_1ST_DIGIT">#REF!</definedName>
    <definedName name="_16MT_TABLE">'[2]Yuk3 Table'!$C$6:$C$25</definedName>
    <definedName name="_17PLANAR_TABLE" localSheetId="11">#REF!</definedName>
    <definedName name="_17PLANAR_TABLE" localSheetId="9">#REF!</definedName>
    <definedName name="_17PLANAR_TABLE" localSheetId="2">#REF!</definedName>
    <definedName name="_17PLANAR_TABLE" localSheetId="3">#REF!</definedName>
    <definedName name="_17PLANAR_TABLE" localSheetId="6">#REF!</definedName>
    <definedName name="_17PLANAR_TABLE">#REF!</definedName>
    <definedName name="_18PRINT_CONTENTS">[3]Contents!$A$1:$F$49</definedName>
    <definedName name="_19PRINT_EXPRESS" localSheetId="11">#REF!</definedName>
    <definedName name="_19PRINT_EXPRESS" localSheetId="9">#REF!</definedName>
    <definedName name="_19PRINT_EXPRESS" localSheetId="2">#REF!</definedName>
    <definedName name="_19PRINT_EXPRESS" localSheetId="3">#REF!</definedName>
    <definedName name="_19PRINT_EXPRESS" localSheetId="6">#REF!</definedName>
    <definedName name="_19PRINT_EXPRESS">#REF!</definedName>
    <definedName name="_1C" localSheetId="11">#REF!</definedName>
    <definedName name="_1C" localSheetId="9">#REF!</definedName>
    <definedName name="_1C" localSheetId="2">#REF!</definedName>
    <definedName name="_1C" localSheetId="3">#REF!</definedName>
    <definedName name="_1C" localSheetId="6">#REF!</definedName>
    <definedName name="_1C">#REF!</definedName>
    <definedName name="_2_1QNMBC" localSheetId="11">#REF!</definedName>
    <definedName name="_2_1QNMBC" localSheetId="9">#REF!</definedName>
    <definedName name="_2_1QNMBC" localSheetId="2">#REF!</definedName>
    <definedName name="_2_1QNMBC" localSheetId="3">#REF!</definedName>
    <definedName name="_2_1QNMBC" localSheetId="6">#REF!</definedName>
    <definedName name="_2_1QNMBC">#REF!</definedName>
    <definedName name="_20PRINT_ROADMAP" localSheetId="11">#REF!</definedName>
    <definedName name="_20PRINT_ROADMAP" localSheetId="9">#REF!</definedName>
    <definedName name="_20PRINT_ROADMAP" localSheetId="2">#REF!</definedName>
    <definedName name="_20PRINT_ROADMAP" localSheetId="3">#REF!</definedName>
    <definedName name="_20PRINT_ROADMAP" localSheetId="6">#REF!</definedName>
    <definedName name="_20PRINT_ROADMAP">#REF!</definedName>
    <definedName name="_21PRINT_TOP_DEALS" localSheetId="11">'[4]India Key Customers Update'!#REF!</definedName>
    <definedName name="_21PRINT_TOP_DEALS" localSheetId="9">'[4]India Key Customers Update'!#REF!</definedName>
    <definedName name="_21PRINT_TOP_DEALS" localSheetId="2">'[4]India Key Customers Update'!#REF!</definedName>
    <definedName name="_21PRINT_TOP_DEALS" localSheetId="3">'[4]India Key Customers Update'!#REF!</definedName>
    <definedName name="_21PRINT_TOP_DEALS" localSheetId="6">'[4]India Key Customers Update'!#REF!</definedName>
    <definedName name="_21PRINT_TOP_DEALS">'[4]India Key Customers Update'!#REF!</definedName>
    <definedName name="_22PRINT_TRACK" localSheetId="11">#REF!</definedName>
    <definedName name="_22PRINT_TRACK" localSheetId="9">#REF!</definedName>
    <definedName name="_22PRINT_TRACK" localSheetId="2">#REF!</definedName>
    <definedName name="_22PRINT_TRACK" localSheetId="3">#REF!</definedName>
    <definedName name="_22PRINT_TRACK" localSheetId="6">#REF!</definedName>
    <definedName name="_22PRINT_TRACK">#REF!</definedName>
    <definedName name="_3_200711_RPT_V_SUP_CTY_SUM" localSheetId="11">#REF!</definedName>
    <definedName name="_3_200711_RPT_V_SUP_CTY_SUM" localSheetId="9">#REF!</definedName>
    <definedName name="_3_200711_RPT_V_SUP_CTY_SUM" localSheetId="2">#REF!</definedName>
    <definedName name="_3_200711_RPT_V_SUP_CTY_SUM" localSheetId="3">#REF!</definedName>
    <definedName name="_3_200711_RPT_V_SUP_CTY_SUM" localSheetId="6">#REF!</definedName>
    <definedName name="_3_200711_RPT_V_SUP_CTY_SUM">#REF!</definedName>
    <definedName name="_4_2QIE" localSheetId="11">#REF!</definedName>
    <definedName name="_4_2QIE" localSheetId="9">#REF!</definedName>
    <definedName name="_4_2QIE" localSheetId="2">#REF!</definedName>
    <definedName name="_4_2QIE" localSheetId="3">#REF!</definedName>
    <definedName name="_4_2QIE" localSheetId="6">#REF!</definedName>
    <definedName name="_4_2QIE">#REF!</definedName>
    <definedName name="_5_2QNBMC" localSheetId="11">#REF!</definedName>
    <definedName name="_5_2QNBMC" localSheetId="9">#REF!</definedName>
    <definedName name="_5_2QNBMC" localSheetId="2">#REF!</definedName>
    <definedName name="_5_2QNBMC" localSheetId="3">#REF!</definedName>
    <definedName name="_5_2QNBMC" localSheetId="6">#REF!</definedName>
    <definedName name="_5_2QNBMC">#REF!</definedName>
    <definedName name="_6_2QSGA" localSheetId="11">#REF!</definedName>
    <definedName name="_6_2QSGA" localSheetId="9">#REF!</definedName>
    <definedName name="_6_2QSGA" localSheetId="2">#REF!</definedName>
    <definedName name="_6_2QSGA" localSheetId="3">#REF!</definedName>
    <definedName name="_6_2QSGA" localSheetId="6">#REF!</definedName>
    <definedName name="_6_2QSGA">#REF!</definedName>
    <definedName name="_7_3QIE" localSheetId="11">#REF!</definedName>
    <definedName name="_7_3QIE" localSheetId="9">#REF!</definedName>
    <definedName name="_7_3QIE" localSheetId="2">#REF!</definedName>
    <definedName name="_7_3QIE" localSheetId="3">#REF!</definedName>
    <definedName name="_7_3QIE" localSheetId="6">#REF!</definedName>
    <definedName name="_7_3QIE">#REF!</definedName>
    <definedName name="_8_3QNBMC" localSheetId="11">#REF!</definedName>
    <definedName name="_8_3QNBMC" localSheetId="9">#REF!</definedName>
    <definedName name="_8_3QNBMC" localSheetId="2">#REF!</definedName>
    <definedName name="_8_3QNBMC" localSheetId="3">#REF!</definedName>
    <definedName name="_8_3QNBMC" localSheetId="6">#REF!</definedName>
    <definedName name="_8_3QNBMC">#REF!</definedName>
    <definedName name="_9_3QSGA" localSheetId="11">#REF!</definedName>
    <definedName name="_9_3QSGA" localSheetId="9">#REF!</definedName>
    <definedName name="_9_3QSGA" localSheetId="2">#REF!</definedName>
    <definedName name="_9_3QSGA" localSheetId="3">#REF!</definedName>
    <definedName name="_9_3QSGA" localSheetId="6">#REF!</definedName>
    <definedName name="_9_3QSGA">#REF!</definedName>
    <definedName name="_l180">'[5]CA_REV_BKLG_INV VIS 0309FL'!$CT$161:$CW$164,'[5]CA_REV_BKLG_INV VIS 0309FL'!$CY$161:$DB$164,'[5]CA_REV_BKLG_INV VIS 0309FL'!$DD$161:$DG$164,'[5]CA_REV_BKLG_INV VIS 0309FL'!$DI$161:$DT$164</definedName>
    <definedName name="_PSB01" localSheetId="11">[6]PSB!#REF!</definedName>
    <definedName name="_PSB01" localSheetId="9">[6]PSB!#REF!</definedName>
    <definedName name="_PSB01" localSheetId="2">[6]PSB!#REF!</definedName>
    <definedName name="_PSB01" localSheetId="3">[6]PSB!#REF!</definedName>
    <definedName name="_PSB01" localSheetId="6">[6]PSB!#REF!</definedName>
    <definedName name="_PSB01">[6]PSB!#REF!</definedName>
    <definedName name="_sum2">[7]Summary!$S$1+[7]Summary!$Q$3:$AM$32</definedName>
    <definedName name="a" localSheetId="11">#REF!</definedName>
    <definedName name="a" localSheetId="9">#REF!</definedName>
    <definedName name="a" localSheetId="2">#REF!</definedName>
    <definedName name="a" localSheetId="3">#REF!</definedName>
    <definedName name="a" localSheetId="6">#REF!</definedName>
    <definedName name="a">#REF!</definedName>
    <definedName name="AA">[8]SUMMARY!$AZ$13</definedName>
    <definedName name="aaa">'[9]3QDiv(L)'!$A$1:$S$57</definedName>
    <definedName name="abc" localSheetId="11">#REF!</definedName>
    <definedName name="abc" localSheetId="9">#REF!</definedName>
    <definedName name="abc" localSheetId="2">#REF!</definedName>
    <definedName name="abc" localSheetId="3">#REF!</definedName>
    <definedName name="abc" localSheetId="6">#REF!</definedName>
    <definedName name="abc">#REF!</definedName>
    <definedName name="Access" localSheetId="11">#REF!</definedName>
    <definedName name="Access" localSheetId="9">#REF!</definedName>
    <definedName name="Access" localSheetId="2">#REF!</definedName>
    <definedName name="Access" localSheetId="3">#REF!</definedName>
    <definedName name="Access" localSheetId="6">#REF!</definedName>
    <definedName name="Access">#REF!</definedName>
    <definedName name="AccessDatabase" hidden="1">"D:\ECA\2001\FIW\Fiw_2Q_2001.mdb"</definedName>
    <definedName name="AcctRep">OFFSET('[10]Validation list'!$B$2,0,0,COUNTA('[10]Validation list'!$B:$B),1)</definedName>
    <definedName name="acer">[11]Model!$A$89:$IV$103</definedName>
    <definedName name="ALL" localSheetId="11">#REF!</definedName>
    <definedName name="ALL" localSheetId="9">#REF!</definedName>
    <definedName name="ALL" localSheetId="2">#REF!</definedName>
    <definedName name="ALL" localSheetId="3">#REF!</definedName>
    <definedName name="ALL" localSheetId="6">#REF!</definedName>
    <definedName name="ALL">#REF!</definedName>
    <definedName name="AP_CustomReport" localSheetId="11">#REF!</definedName>
    <definedName name="AP_CustomReport" localSheetId="4">#REF!</definedName>
    <definedName name="AP_CustomReport" localSheetId="5">#REF!</definedName>
    <definedName name="AP_CustomReport" localSheetId="9">#REF!</definedName>
    <definedName name="AP_CustomReport" localSheetId="2">#REF!</definedName>
    <definedName name="AP_CustomReport" localSheetId="3">#REF!</definedName>
    <definedName name="AP_CustomReport" localSheetId="6">#REF!</definedName>
    <definedName name="AP_CustomReport">#REF!</definedName>
    <definedName name="APDesktopTotalCPC">'[12]Data Input'!$D$30</definedName>
    <definedName name="APJapanDesktopTotalCPC">'[12]Data Input'!$E$30</definedName>
    <definedName name="ApprcIDList">OFFSET([10]BPProfile!$D$2,0,0,COUNTA([10]BPProfile!$B:$B)-1,1)</definedName>
    <definedName name="ASEAN" localSheetId="11">#REF!</definedName>
    <definedName name="ASEAN" localSheetId="9">#REF!</definedName>
    <definedName name="ASEAN" localSheetId="2">#REF!</definedName>
    <definedName name="ASEAN" localSheetId="3">#REF!</definedName>
    <definedName name="ASEAN" localSheetId="6">#REF!</definedName>
    <definedName name="ASEAN">#REF!</definedName>
    <definedName name="ASSMENTSUM" localSheetId="11">#REF!</definedName>
    <definedName name="ASSMENTSUM" localSheetId="9">#REF!</definedName>
    <definedName name="ASSMENTSUM" localSheetId="2">#REF!</definedName>
    <definedName name="ASSMENTSUM" localSheetId="3">#REF!</definedName>
    <definedName name="ASSMENTSUM" localSheetId="6">#REF!</definedName>
    <definedName name="ASSMENTSUM">#REF!</definedName>
    <definedName name="ASSMT" localSheetId="11">#REF!</definedName>
    <definedName name="ASSMT" localSheetId="9">#REF!</definedName>
    <definedName name="ASSMT" localSheetId="2">#REF!</definedName>
    <definedName name="ASSMT" localSheetId="3">#REF!</definedName>
    <definedName name="ASSMT" localSheetId="6">#REF!</definedName>
    <definedName name="ASSMT">#REF!</definedName>
    <definedName name="asus" localSheetId="11">#REF!</definedName>
    <definedName name="asus" localSheetId="6">#REF!</definedName>
    <definedName name="asus">#REF!</definedName>
    <definedName name="ATA" localSheetId="11">[13]NOTES!#REF!</definedName>
    <definedName name="ATA" localSheetId="9">[13]NOTES!#REF!</definedName>
    <definedName name="ATA" localSheetId="2">[13]NOTES!#REF!</definedName>
    <definedName name="ATA" localSheetId="3">[13]NOTES!#REF!</definedName>
    <definedName name="ATA" localSheetId="6">[13]NOTES!#REF!</definedName>
    <definedName name="ATA">[13]NOTES!#REF!</definedName>
    <definedName name="AuExchRate">[14]Variables!$C$3</definedName>
    <definedName name="AuGSTRate">[14]Variables!$C$10</definedName>
    <definedName name="BASE_DATA" localSheetId="11">#REF!</definedName>
    <definedName name="BASE_DATA" localSheetId="9">#REF!</definedName>
    <definedName name="BASE_DATA" localSheetId="2">#REF!</definedName>
    <definedName name="BASE_DATA" localSheetId="3">#REF!</definedName>
    <definedName name="BASE_DATA" localSheetId="6">#REF!</definedName>
    <definedName name="BASE_DATA">#REF!</definedName>
    <definedName name="Battery">[15]Battery!$A$2:$A$100</definedName>
    <definedName name="BB">[8]SUMMARY!$AZ$42</definedName>
    <definedName name="BB_TABLE" localSheetId="11">#REF!</definedName>
    <definedName name="BB_TABLE" localSheetId="9">#REF!</definedName>
    <definedName name="BB_TABLE" localSheetId="2">#REF!</definedName>
    <definedName name="BB_TABLE" localSheetId="3">#REF!</definedName>
    <definedName name="BB_TABLE" localSheetId="6">#REF!</definedName>
    <definedName name="BB_TABLE">#REF!</definedName>
    <definedName name="BK">[16]BK_ACT!$D$6:$K$140</definedName>
    <definedName name="BPProfile">OFFSET([10]BPProfile!$D$2,0,0,COUNTA([10]BPProfile!$D:$D)-1,COUNTA([10]BPProfile!$1:$1)-1)</definedName>
    <definedName name="BRIDGE" localSheetId="11">#REF!</definedName>
    <definedName name="BRIDGE" localSheetId="9">#REF!</definedName>
    <definedName name="BRIDGE" localSheetId="2">#REF!</definedName>
    <definedName name="BRIDGE" localSheetId="3">#REF!</definedName>
    <definedName name="BRIDGE" localSheetId="6">#REF!</definedName>
    <definedName name="BRIDGE">#REF!</definedName>
    <definedName name="BT">[15]BT!$A$2:$A$100</definedName>
    <definedName name="Button_377">"Fiw_2Q_2001_May_0606__List2"</definedName>
    <definedName name="byb" localSheetId="11">#REF!</definedName>
    <definedName name="byb" localSheetId="9">#REF!</definedName>
    <definedName name="byb" localSheetId="2">#REF!</definedName>
    <definedName name="byb" localSheetId="3">#REF!</definedName>
    <definedName name="byb" localSheetId="6">#REF!</definedName>
    <definedName name="byb">#REF!</definedName>
    <definedName name="ca" localSheetId="11">'[17]Qtr Assess'!#REF!</definedName>
    <definedName name="ca" localSheetId="9">'[17]Qtr Assess'!#REF!</definedName>
    <definedName name="ca" localSheetId="2">'[17]Qtr Assess'!#REF!</definedName>
    <definedName name="ca" localSheetId="3">'[17]Qtr Assess'!#REF!</definedName>
    <definedName name="ca" localSheetId="6">'[17]Qtr Assess'!#REF!</definedName>
    <definedName name="ca">'[17]Qtr Assess'!#REF!</definedName>
    <definedName name="CA_DATE">[16]SAKAI!$AJ$5:$AQ$5</definedName>
    <definedName name="Cache" localSheetId="11">[13]NOTES!#REF!</definedName>
    <definedName name="Cache" localSheetId="9">[13]NOTES!#REF!</definedName>
    <definedName name="Cache" localSheetId="2">[13]NOTES!#REF!</definedName>
    <definedName name="Cache" localSheetId="3">[13]NOTES!#REF!</definedName>
    <definedName name="Cache" localSheetId="6">[13]NOTES!#REF!</definedName>
    <definedName name="Cache">[13]NOTES!#REF!</definedName>
    <definedName name="CAMobileTotalCPC">'[12]Data Input'!$H$36</definedName>
    <definedName name="CC" localSheetId="11">'[18]2QMONTH'!#REF!</definedName>
    <definedName name="CC" localSheetId="9">'[18]2QMONTH'!#REF!</definedName>
    <definedName name="CC" localSheetId="2">'[18]2QMONTH'!#REF!</definedName>
    <definedName name="CC" localSheetId="3">'[18]2QMONTH'!#REF!</definedName>
    <definedName name="CC" localSheetId="6">'[18]2QMONTH'!#REF!</definedName>
    <definedName name="CC">'[18]2QMONTH'!#REF!</definedName>
    <definedName name="cf" localSheetId="11">#REF!</definedName>
    <definedName name="cf" localSheetId="9">#REF!</definedName>
    <definedName name="cf" localSheetId="2">#REF!</definedName>
    <definedName name="cf" localSheetId="3">#REF!</definedName>
    <definedName name="cf" localSheetId="6">#REF!</definedName>
    <definedName name="cf">#REF!</definedName>
    <definedName name="CFC_ETHERNET" localSheetId="11">'[19]SBB Table'!#REF!</definedName>
    <definedName name="CFC_ETHERNET" localSheetId="9">'[19]SBB Table'!#REF!</definedName>
    <definedName name="CFC_ETHERNET" localSheetId="2">'[19]SBB Table'!#REF!</definedName>
    <definedName name="CFC_ETHERNET" localSheetId="3">'[19]SBB Table'!#REF!</definedName>
    <definedName name="CFC_ETHERNET" localSheetId="6">'[19]SBB Table'!#REF!</definedName>
    <definedName name="CFC_ETHERNET">'[19]SBB Table'!#REF!</definedName>
    <definedName name="CFC_WIRELESS" localSheetId="11">'[19]SBB Table'!#REF!</definedName>
    <definedName name="CFC_WIRELESS" localSheetId="9">'[19]SBB Table'!#REF!</definedName>
    <definedName name="CFC_WIRELESS" localSheetId="2">'[19]SBB Table'!#REF!</definedName>
    <definedName name="CFC_WIRELESS" localSheetId="3">'[19]SBB Table'!#REF!</definedName>
    <definedName name="CFC_WIRELESS" localSheetId="6">'[19]SBB Table'!#REF!</definedName>
    <definedName name="CFC_WIRELESS">'[19]SBB Table'!#REF!</definedName>
    <definedName name="Chassis">[20]Validation!$A$50:$A$57</definedName>
    <definedName name="Check">'[21]SUMMARY&lt;ALL&gt;0310FL'!$BM$48:$BN$92,'[21]SUMMARY&lt;ALL&gt;0310FL'!$BM$143:$BN$187</definedName>
    <definedName name="Commercial_Desktop_Value_of_Shipments_by_Vendor___Quarterly_Comparison">[22]APXPRCXHKXINDIABase!$B$10</definedName>
    <definedName name="ConsumerMTM" localSheetId="11">OFFSET(#REF!,5,0,COUNTA(#REF!),1)</definedName>
    <definedName name="ConsumerMTM" localSheetId="9">OFFSET(#REF!,5,0,COUNTA(#REF!),1)</definedName>
    <definedName name="ConsumerMTM" localSheetId="2">OFFSET(#REF!,5,0,COUNTA(#REF!),1)</definedName>
    <definedName name="ConsumerMTM" localSheetId="3">OFFSET(#REF!,5,0,COUNTA(#REF!),1)</definedName>
    <definedName name="ConsumerMTM" localSheetId="8">OFFSET(#REF!,5,0,COUNTA(#REF!),1)</definedName>
    <definedName name="ConsumerMTM" localSheetId="6">OFFSET(#REF!,5,0,COUNTA(#REF!),1)</definedName>
    <definedName name="ConsumerMTM">OFFSET(#REF!,5,0,COUNTA(#REF!),1)</definedName>
    <definedName name="copy_cur_qtr" localSheetId="11">#REF!</definedName>
    <definedName name="copy_cur_qtr" localSheetId="9">#REF!</definedName>
    <definedName name="copy_cur_qtr" localSheetId="2">#REF!</definedName>
    <definedName name="copy_cur_qtr" localSheetId="3">#REF!</definedName>
    <definedName name="copy_cur_qtr" localSheetId="6">#REF!</definedName>
    <definedName name="copy_cur_qtr">#REF!</definedName>
    <definedName name="cost">'[23]CDT Cost'!$C$1:$I$1492</definedName>
    <definedName name="Countries">[24]sheet1!$A$1342:$A$1348</definedName>
    <definedName name="COVCA" localSheetId="11">#REF!</definedName>
    <definedName name="COVCA" localSheetId="9">#REF!</definedName>
    <definedName name="COVCA" localSheetId="2">#REF!</definedName>
    <definedName name="COVCA" localSheetId="3">#REF!</definedName>
    <definedName name="COVCA" localSheetId="6">#REF!</definedName>
    <definedName name="COVCA">#REF!</definedName>
    <definedName name="CTOFile">[25]CTOFile!$B$1:$V$65536</definedName>
    <definedName name="CTOParts">[25]PartsFileBB!$A$1:$AK$65536</definedName>
    <definedName name="CTY" localSheetId="11">#REF!</definedName>
    <definedName name="CTY" localSheetId="9">#REF!</definedName>
    <definedName name="CTY" localSheetId="2">#REF!</definedName>
    <definedName name="CTY" localSheetId="3">#REF!</definedName>
    <definedName name="CTY" localSheetId="6">#REF!</definedName>
    <definedName name="CTY">#REF!</definedName>
    <definedName name="d" localSheetId="11">#REF!</definedName>
    <definedName name="d" localSheetId="9">#REF!</definedName>
    <definedName name="d" localSheetId="2">#REF!</definedName>
    <definedName name="d" localSheetId="3">#REF!</definedName>
    <definedName name="d" localSheetId="6">#REF!</definedName>
    <definedName name="d">#REF!</definedName>
    <definedName name="DA">[16]BK_ACT!$Q$6:$Y$117</definedName>
    <definedName name="data" localSheetId="11">#REF!</definedName>
    <definedName name="data" localSheetId="10">#REF!</definedName>
    <definedName name="data" localSheetId="9">#REF!</definedName>
    <definedName name="data" localSheetId="2">#REF!</definedName>
    <definedName name="data" localSheetId="3">#REF!</definedName>
    <definedName name="data" localSheetId="8">#REF!</definedName>
    <definedName name="data" localSheetId="6">#REF!</definedName>
    <definedName name="data">#REF!</definedName>
    <definedName name="_xlnm.Database" localSheetId="11">#REF!</definedName>
    <definedName name="_xlnm.Database" localSheetId="9">#REF!</definedName>
    <definedName name="_xlnm.Database" localSheetId="2">#REF!</definedName>
    <definedName name="_xlnm.Database" localSheetId="3">#REF!</definedName>
    <definedName name="_xlnm.Database" localSheetId="6">#REF!</definedName>
    <definedName name="_xlnm.Database">#REF!</definedName>
    <definedName name="DB" localSheetId="11">#REF!</definedName>
    <definedName name="DB" localSheetId="9">#REF!</definedName>
    <definedName name="DB" localSheetId="2">#REF!</definedName>
    <definedName name="DB" localSheetId="3">#REF!</definedName>
    <definedName name="DB" localSheetId="6">#REF!</definedName>
    <definedName name="DB">#REF!</definedName>
    <definedName name="DD" localSheetId="11">'[18]2QMONTH'!#REF!</definedName>
    <definedName name="DD" localSheetId="9">'[18]2QMONTH'!#REF!</definedName>
    <definedName name="DD" localSheetId="2">'[18]2QMONTH'!#REF!</definedName>
    <definedName name="DD" localSheetId="3">'[18]2QMONTH'!#REF!</definedName>
    <definedName name="DD" localSheetId="6">'[18]2QMONTH'!#REF!</definedName>
    <definedName name="DD">'[18]2QMONTH'!#REF!</definedName>
    <definedName name="ddd" localSheetId="11">#REF!</definedName>
    <definedName name="ddd" localSheetId="9">#REF!</definedName>
    <definedName name="ddd" localSheetId="2">#REF!</definedName>
    <definedName name="ddd" localSheetId="3">#REF!</definedName>
    <definedName name="ddd" localSheetId="6">#REF!</definedName>
    <definedName name="ddd">#REF!</definedName>
    <definedName name="ddhj" localSheetId="11">#REF!</definedName>
    <definedName name="ddhj" localSheetId="9">#REF!</definedName>
    <definedName name="ddhj" localSheetId="2">#REF!</definedName>
    <definedName name="ddhj" localSheetId="3">#REF!</definedName>
    <definedName name="ddhj" localSheetId="6">#REF!</definedName>
    <definedName name="ddhj">#REF!</definedName>
    <definedName name="DISTRI_Euca_2004_1Q_" localSheetId="11">#REF!</definedName>
    <definedName name="DISTRI_Euca_2004_1Q_" localSheetId="9">#REF!</definedName>
    <definedName name="DISTRI_Euca_2004_1Q_" localSheetId="2">#REF!</definedName>
    <definedName name="DISTRI_Euca_2004_1Q_" localSheetId="3">#REF!</definedName>
    <definedName name="DISTRI_Euca_2004_1Q_" localSheetId="6">#REF!</definedName>
    <definedName name="DISTRI_Euca_2004_1Q_">#REF!</definedName>
    <definedName name="DISTRI_Euca_2004_4Q_" localSheetId="11">[26]Base!#REF!</definedName>
    <definedName name="DISTRI_Euca_2004_4Q_" localSheetId="9">[26]Base!#REF!</definedName>
    <definedName name="DISTRI_Euca_2004_4Q_" localSheetId="2">[26]Base!#REF!</definedName>
    <definedName name="DISTRI_Euca_2004_4Q_" localSheetId="3">[26]Base!#REF!</definedName>
    <definedName name="DISTRI_Euca_2004_4Q_" localSheetId="6">[26]Base!#REF!</definedName>
    <definedName name="DISTRI_Euca_2004_4Q_">[26]Base!#REF!</definedName>
    <definedName name="DISTRI_Euca_4Q_2_" localSheetId="11">#REF!</definedName>
    <definedName name="DISTRI_Euca_4Q_2_" localSheetId="9">#REF!</definedName>
    <definedName name="DISTRI_Euca_4Q_2_" localSheetId="2">#REF!</definedName>
    <definedName name="DISTRI_Euca_4Q_2_" localSheetId="3">#REF!</definedName>
    <definedName name="DISTRI_Euca_4Q_2_" localSheetId="6">#REF!</definedName>
    <definedName name="DISTRI_Euca_4Q_2_">#REF!</definedName>
    <definedName name="DISTRI_Euca_Runrate_" localSheetId="11">#REF!</definedName>
    <definedName name="DISTRI_Euca_Runrate_" localSheetId="9">#REF!</definedName>
    <definedName name="DISTRI_Euca_Runrate_" localSheetId="2">#REF!</definedName>
    <definedName name="DISTRI_Euca_Runrate_" localSheetId="3">#REF!</definedName>
    <definedName name="DISTRI_Euca_Runrate_" localSheetId="6">#REF!</definedName>
    <definedName name="DISTRI_Euca_Runrate_">#REF!</definedName>
    <definedName name="djd" localSheetId="11">#REF!</definedName>
    <definedName name="djd" localSheetId="9">#REF!</definedName>
    <definedName name="djd" localSheetId="2">#REF!</definedName>
    <definedName name="djd" localSheetId="3">#REF!</definedName>
    <definedName name="djd" localSheetId="6">#REF!</definedName>
    <definedName name="djd">#REF!</definedName>
    <definedName name="dpy" localSheetId="11">#REF!</definedName>
    <definedName name="dpy" localSheetId="9">#REF!</definedName>
    <definedName name="dpy" localSheetId="2">#REF!</definedName>
    <definedName name="dpy" localSheetId="3">#REF!</definedName>
    <definedName name="dpy" localSheetId="6">#REF!</definedName>
    <definedName name="dpy">#REF!</definedName>
    <definedName name="dsgtr" localSheetId="11">#REF!</definedName>
    <definedName name="dsgtr" localSheetId="9">#REF!</definedName>
    <definedName name="dsgtr" localSheetId="2">#REF!</definedName>
    <definedName name="dsgtr" localSheetId="3">#REF!</definedName>
    <definedName name="dsgtr" localSheetId="6">#REF!</definedName>
    <definedName name="dsgtr">#REF!</definedName>
    <definedName name="EE" comment="FAFF" localSheetId="11">[27]IdeaPad!#REF!</definedName>
    <definedName name="EE" comment="FAFF" localSheetId="9">[27]IdeaPad!#REF!</definedName>
    <definedName name="EE" comment="FAFF" localSheetId="2">[27]IdeaPad!#REF!</definedName>
    <definedName name="EE" comment="FAFF" localSheetId="3">[27]IdeaPad!#REF!</definedName>
    <definedName name="EE" comment="FAFF" localSheetId="6">[27]IdeaPad!#REF!</definedName>
    <definedName name="EE" comment="FAFF">[27]IdeaPad!#REF!</definedName>
    <definedName name="EMEADesktopTotalCPC">'[12]Data Input'!$F$30</definedName>
    <definedName name="EMEAMobileTotalCPC">'[12]Data Input'!$F$36</definedName>
    <definedName name="ex" localSheetId="11">#REF!</definedName>
    <definedName name="ex" localSheetId="9">#REF!</definedName>
    <definedName name="ex" localSheetId="2">#REF!</definedName>
    <definedName name="ex" localSheetId="3">#REF!</definedName>
    <definedName name="ex" localSheetId="6">#REF!</definedName>
    <definedName name="ex">#REF!</definedName>
    <definedName name="ExchangeRate">[28]Variables!$D$4</definedName>
    <definedName name="Express">'[21]CA_REV_BKLG_INV&lt;VIS&gt;0310FL'!$CT$119:$CW$122,'[21]CA_REV_BKLG_INV&lt;VIS&gt;0310FL'!$CY$119:$DB$122,'[21]CA_REV_BKLG_INV&lt;VIS&gt;0310FL'!$DD$119:$DG$122,'[21]CA_REV_BKLG_INV&lt;VIS&gt;0310FL'!$DI$119:$DT$122</definedName>
    <definedName name="F" localSheetId="11">#REF!</definedName>
    <definedName name="F" localSheetId="9">#REF!</definedName>
    <definedName name="F" localSheetId="2">#REF!</definedName>
    <definedName name="F" localSheetId="3">#REF!</definedName>
    <definedName name="F" localSheetId="6">#REF!</definedName>
    <definedName name="F">#REF!</definedName>
    <definedName name="FEB">[16]BK_ACT!$AL$6:$AT$185</definedName>
    <definedName name="ffghh" localSheetId="11">#REF!</definedName>
    <definedName name="ffghh" localSheetId="9">#REF!</definedName>
    <definedName name="ffghh" localSheetId="2">#REF!</definedName>
    <definedName name="ffghh" localSheetId="3">#REF!</definedName>
    <definedName name="ffghh" localSheetId="6">#REF!</definedName>
    <definedName name="ffghh">#REF!</definedName>
    <definedName name="FORECAST08" localSheetId="11">#REF!</definedName>
    <definedName name="FORECAST08" localSheetId="9">#REF!</definedName>
    <definedName name="FORECAST08" localSheetId="2">#REF!</definedName>
    <definedName name="FORECAST08" localSheetId="3">#REF!</definedName>
    <definedName name="FORECAST08" localSheetId="6">#REF!</definedName>
    <definedName name="FORECAST08">#REF!</definedName>
    <definedName name="FPTCOUNT" localSheetId="11">#REF!</definedName>
    <definedName name="FPTCOUNT" localSheetId="9">#REF!</definedName>
    <definedName name="FPTCOUNT" localSheetId="2">#REF!</definedName>
    <definedName name="FPTCOUNT" localSheetId="3">#REF!</definedName>
    <definedName name="FPTCOUNT" localSheetId="6">#REF!</definedName>
    <definedName name="FPTCOUNT">#REF!</definedName>
    <definedName name="FSB" localSheetId="11">[13]NOTES!#REF!</definedName>
    <definedName name="FSB" localSheetId="9">[13]NOTES!#REF!</definedName>
    <definedName name="FSB" localSheetId="2">[13]NOTES!#REF!</definedName>
    <definedName name="FSB" localSheetId="3">[13]NOTES!#REF!</definedName>
    <definedName name="FSB" localSheetId="6">[13]NOTES!#REF!</definedName>
    <definedName name="FSB">[13]NOTES!#REF!</definedName>
    <definedName name="FY" localSheetId="11">'[29]Brand(L)'!#REF!</definedName>
    <definedName name="FY" localSheetId="9">'[29]Brand(L)'!#REF!</definedName>
    <definedName name="FY" localSheetId="2">'[29]Brand(L)'!#REF!</definedName>
    <definedName name="FY" localSheetId="3">'[29]Brand(L)'!#REF!</definedName>
    <definedName name="FY" localSheetId="6">'[29]Brand(L)'!#REF!</definedName>
    <definedName name="FY">'[29]Brand(L)'!#REF!</definedName>
    <definedName name="g" localSheetId="11">#REF!</definedName>
    <definedName name="g" localSheetId="9">#REF!</definedName>
    <definedName name="g" localSheetId="2">#REF!</definedName>
    <definedName name="g" localSheetId="3">#REF!</definedName>
    <definedName name="g" localSheetId="6">#REF!</definedName>
    <definedName name="g">#REF!</definedName>
    <definedName name="ghko" localSheetId="11">#REF!</definedName>
    <definedName name="ghko" localSheetId="9">#REF!</definedName>
    <definedName name="ghko" localSheetId="2">#REF!</definedName>
    <definedName name="ghko" localSheetId="3">#REF!</definedName>
    <definedName name="ghko" localSheetId="6">#REF!</definedName>
    <definedName name="ghko">#REF!</definedName>
    <definedName name="GHz" localSheetId="11">[13]NOTES!#REF!</definedName>
    <definedName name="GHz" localSheetId="9">[13]NOTES!#REF!</definedName>
    <definedName name="GHz" localSheetId="2">[13]NOTES!#REF!</definedName>
    <definedName name="GHz" localSheetId="3">[13]NOTES!#REF!</definedName>
    <definedName name="GHz" localSheetId="6">[13]NOTES!#REF!</definedName>
    <definedName name="GHz">[13]NOTES!#REF!</definedName>
    <definedName name="gjiu" localSheetId="11">#REF!</definedName>
    <definedName name="gjiu" localSheetId="9">#REF!</definedName>
    <definedName name="gjiu" localSheetId="2">#REF!</definedName>
    <definedName name="gjiu" localSheetId="3">#REF!</definedName>
    <definedName name="gjiu" localSheetId="6">#REF!</definedName>
    <definedName name="gjiu">#REF!</definedName>
    <definedName name="gsewe" localSheetId="11">#REF!</definedName>
    <definedName name="gsewe" localSheetId="9">#REF!</definedName>
    <definedName name="gsewe" localSheetId="2">#REF!</definedName>
    <definedName name="gsewe" localSheetId="3">#REF!</definedName>
    <definedName name="gsewe" localSheetId="6">#REF!</definedName>
    <definedName name="gsewe">#REF!</definedName>
    <definedName name="h" localSheetId="11">#REF!</definedName>
    <definedName name="h" localSheetId="9">#REF!</definedName>
    <definedName name="h" localSheetId="2">#REF!</definedName>
    <definedName name="h" localSheetId="3">#REF!</definedName>
    <definedName name="h" localSheetId="6">#REF!</definedName>
    <definedName name="h">#REF!</definedName>
    <definedName name="Hardware">[30]Assumptions!$H$7:$H$19</definedName>
    <definedName name="hd" localSheetId="11">[31]NOTES!#REF!</definedName>
    <definedName name="hd" localSheetId="9">[31]NOTES!#REF!</definedName>
    <definedName name="hd" localSheetId="2">[31]NOTES!#REF!</definedName>
    <definedName name="hd" localSheetId="3">[31]NOTES!#REF!</definedName>
    <definedName name="hd" localSheetId="6">[31]NOTES!#REF!</definedName>
    <definedName name="hd">[31]NOTES!#REF!</definedName>
    <definedName name="HDD">[15]HDD!$A$2:$A$99</definedName>
    <definedName name="hhd" localSheetId="11">#REF!</definedName>
    <definedName name="hhd" localSheetId="9">#REF!</definedName>
    <definedName name="hhd" localSheetId="2">#REF!</definedName>
    <definedName name="hhd" localSheetId="3">#REF!</definedName>
    <definedName name="hhd" localSheetId="6">#REF!</definedName>
    <definedName name="hhd">#REF!</definedName>
    <definedName name="hidh" localSheetId="11">#REF!</definedName>
    <definedName name="hidh" localSheetId="9">#REF!</definedName>
    <definedName name="hidh" localSheetId="2">#REF!</definedName>
    <definedName name="hidh" localSheetId="3">#REF!</definedName>
    <definedName name="hidh" localSheetId="6">#REF!</definedName>
    <definedName name="hidh">#REF!</definedName>
    <definedName name="Hp">[11]Model!$A$33:$IV$47</definedName>
    <definedName name="i" localSheetId="11">#REF!</definedName>
    <definedName name="i" localSheetId="9">#REF!</definedName>
    <definedName name="i" localSheetId="2">#REF!</definedName>
    <definedName name="i" localSheetId="3">#REF!</definedName>
    <definedName name="i" localSheetId="6">#REF!</definedName>
    <definedName name="i">#REF!</definedName>
    <definedName name="IBM">[11]Model!$A$6:$IV$20</definedName>
    <definedName name="IMAC" localSheetId="11">#REF!</definedName>
    <definedName name="IMAC" localSheetId="2">#REF!</definedName>
    <definedName name="IMAC" localSheetId="3">#REF!</definedName>
    <definedName name="IMAC" localSheetId="6">#REF!</definedName>
    <definedName name="IMAC">#REF!</definedName>
    <definedName name="ind">'[32](All)Base'!$A$140:$Q$177</definedName>
    <definedName name="INPUT" localSheetId="11">#REF!</definedName>
    <definedName name="INPUT" localSheetId="9">#REF!</definedName>
    <definedName name="INPUT" localSheetId="2">#REF!</definedName>
    <definedName name="INPUT" localSheetId="3">#REF!</definedName>
    <definedName name="INPUT" localSheetId="6">#REF!</definedName>
    <definedName name="INPUT">#REF!</definedName>
    <definedName name="Intg" localSheetId="11">#REF!</definedName>
    <definedName name="Intg" localSheetId="9">#REF!</definedName>
    <definedName name="Intg" localSheetId="2">#REF!</definedName>
    <definedName name="Intg" localSheetId="3">#REF!</definedName>
    <definedName name="Intg" localSheetId="6">#REF!</definedName>
    <definedName name="Intg">#REF!</definedName>
    <definedName name="JAN">[16]BK_ACT!$AB$6:$AJ$128</definedName>
    <definedName name="jdd" localSheetId="11">#REF!</definedName>
    <definedName name="jdd" localSheetId="9">#REF!</definedName>
    <definedName name="jdd" localSheetId="2">#REF!</definedName>
    <definedName name="jdd" localSheetId="3">#REF!</definedName>
    <definedName name="jdd" localSheetId="6">#REF!</definedName>
    <definedName name="jdd">#REF!</definedName>
    <definedName name="JUN1_1ST_DIGIT">'[33]Kod3 Table'!$BG$6:$BH$25</definedName>
    <definedName name="KOD_1ST_DIGIT" localSheetId="11">#REF!</definedName>
    <definedName name="KOD_1ST_DIGIT" localSheetId="9">#REF!</definedName>
    <definedName name="KOD_1ST_DIGIT" localSheetId="2">#REF!</definedName>
    <definedName name="KOD_1ST_DIGIT" localSheetId="3">#REF!</definedName>
    <definedName name="KOD_1ST_DIGIT" localSheetId="6">#REF!</definedName>
    <definedName name="KOD_1ST_DIGIT">#REF!</definedName>
    <definedName name="LAMobileTotalCPC">'[12]Data Input'!$G$36</definedName>
    <definedName name="Last_week">[34]Dashboard!$E$1</definedName>
    <definedName name="LINE1" localSheetId="11">#REF!</definedName>
    <definedName name="LINE1" localSheetId="9">#REF!</definedName>
    <definedName name="LINE1" localSheetId="2">#REF!</definedName>
    <definedName name="LINE1" localSheetId="3">#REF!</definedName>
    <definedName name="LINE1" localSheetId="6">#REF!</definedName>
    <definedName name="LINE1">#REF!</definedName>
    <definedName name="m" localSheetId="11">[31]NOTES!#REF!</definedName>
    <definedName name="m" localSheetId="9">[31]NOTES!#REF!</definedName>
    <definedName name="m" localSheetId="2">[31]NOTES!#REF!</definedName>
    <definedName name="m" localSheetId="3">[31]NOTES!#REF!</definedName>
    <definedName name="m" localSheetId="6">[31]NOTES!#REF!</definedName>
    <definedName name="m">[31]NOTES!#REF!</definedName>
    <definedName name="Managed">'[35]Validation list'!$H$2:$H$3</definedName>
    <definedName name="masyi" localSheetId="11">OFFSET(#REF!,5,0,COUNTA(#REF!),1)</definedName>
    <definedName name="masyi" localSheetId="9">OFFSET(#REF!,5,0,COUNTA(#REF!),1)</definedName>
    <definedName name="masyi" localSheetId="2">OFFSET(#REF!,5,0,COUNTA(#REF!),1)</definedName>
    <definedName name="masyi" localSheetId="3">OFFSET(#REF!,5,0,COUNTA(#REF!),1)</definedName>
    <definedName name="masyi" localSheetId="6">OFFSET(#REF!,5,0,COUNTA(#REF!),1)</definedName>
    <definedName name="masyi">OFFSET(#REF!,5,0,COUNTA(#REF!),1)</definedName>
    <definedName name="Memory" localSheetId="11">[13]NOTES!#REF!</definedName>
    <definedName name="Memory" localSheetId="9">[13]NOTES!#REF!</definedName>
    <definedName name="Memory" localSheetId="2">[13]NOTES!#REF!</definedName>
    <definedName name="Memory" localSheetId="3">[13]NOTES!#REF!</definedName>
    <definedName name="Memory" localSheetId="6">[13]NOTES!#REF!</definedName>
    <definedName name="Memory">[13]NOTES!#REF!</definedName>
    <definedName name="METRICS" localSheetId="11">#REF!</definedName>
    <definedName name="METRICS" localSheetId="9">#REF!</definedName>
    <definedName name="METRICS" localSheetId="2">#REF!</definedName>
    <definedName name="METRICS" localSheetId="3">#REF!</definedName>
    <definedName name="METRICS" localSheetId="6">#REF!</definedName>
    <definedName name="METRICS">#REF!</definedName>
    <definedName name="mob" localSheetId="11">#REF!</definedName>
    <definedName name="mob" localSheetId="9">#REF!</definedName>
    <definedName name="mob" localSheetId="2">#REF!</definedName>
    <definedName name="mob" localSheetId="3">#REF!</definedName>
    <definedName name="mob" localSheetId="6">#REF!</definedName>
    <definedName name="mob">#REF!</definedName>
    <definedName name="Mobile" localSheetId="11">#REF!</definedName>
    <definedName name="Mobile" localSheetId="9">#REF!</definedName>
    <definedName name="Mobile" localSheetId="2">#REF!</definedName>
    <definedName name="Mobile" localSheetId="3">#REF!</definedName>
    <definedName name="Mobile" localSheetId="6">#REF!</definedName>
    <definedName name="Mobile">#REF!</definedName>
    <definedName name="Model">'[15]Model List'!$A$2:$A$313</definedName>
    <definedName name="Month" localSheetId="11">[36]CAs!#REF!</definedName>
    <definedName name="Month" localSheetId="9">[36]CAs!#REF!</definedName>
    <definedName name="Month" localSheetId="2">[36]CAs!#REF!</definedName>
    <definedName name="Month" localSheetId="3">[36]CAs!#REF!</definedName>
    <definedName name="Month" localSheetId="6">[36]CAs!#REF!</definedName>
    <definedName name="Month">[36]CAs!#REF!</definedName>
    <definedName name="Months">[37]Data!$J$9:$J$20</definedName>
    <definedName name="MT_TABLE" localSheetId="11">#REF!</definedName>
    <definedName name="MT_TABLE" localSheetId="9">#REF!</definedName>
    <definedName name="MT_TABLE" localSheetId="2">#REF!</definedName>
    <definedName name="MT_TABLE" localSheetId="3">#REF!</definedName>
    <definedName name="MT_TABLE" localSheetId="6">#REF!</definedName>
    <definedName name="MT_TABLE">#REF!</definedName>
    <definedName name="MTHFCST" localSheetId="11">#REF!</definedName>
    <definedName name="MTHFCST" localSheetId="9">#REF!</definedName>
    <definedName name="MTHFCST" localSheetId="2">#REF!</definedName>
    <definedName name="MTHFCST" localSheetId="3">#REF!</definedName>
    <definedName name="MTHFCST" localSheetId="6">#REF!</definedName>
    <definedName name="MTHFCST">#REF!</definedName>
    <definedName name="MTMNO">'[38]Lenovo Home &amp; SMB Master MTM'!$A$4:$A$65536</definedName>
    <definedName name="nama" localSheetId="11">#REF!</definedName>
    <definedName name="nama" localSheetId="6">#REF!</definedName>
    <definedName name="nama">#REF!</definedName>
    <definedName name="NAMEa2">'[39]A51p kit table'!$K$77:$EI$77</definedName>
    <definedName name="NAMEb2">'[39]A51p kit table'!$K$76:$EI$76</definedName>
    <definedName name="navicode別AccessOrder累計" localSheetId="11">#REF!</definedName>
    <definedName name="navicode別AccessOrder累計" localSheetId="9">#REF!</definedName>
    <definedName name="navicode別AccessOrder累計" localSheetId="2">#REF!</definedName>
    <definedName name="navicode別AccessOrder累計" localSheetId="3">#REF!</definedName>
    <definedName name="navicode別AccessOrder累計" localSheetId="6">#REF!</definedName>
    <definedName name="navicode別AccessOrder累計">#REF!</definedName>
    <definedName name="NBMC" localSheetId="11">#REF!</definedName>
    <definedName name="NBMC" localSheetId="9">#REF!</definedName>
    <definedName name="NBMC" localSheetId="2">#REF!</definedName>
    <definedName name="NBMC" localSheetId="3">#REF!</definedName>
    <definedName name="NBMC" localSheetId="6">#REF!</definedName>
    <definedName name="NBMC">#REF!</definedName>
    <definedName name="NBMC_L" localSheetId="11">#REF!</definedName>
    <definedName name="NBMC_L" localSheetId="9">#REF!</definedName>
    <definedName name="NBMC_L" localSheetId="2">#REF!</definedName>
    <definedName name="NBMC_L" localSheetId="3">#REF!</definedName>
    <definedName name="NBMC_L" localSheetId="6">#REF!</definedName>
    <definedName name="NBMC_L">#REF!</definedName>
    <definedName name="Nov" localSheetId="11">#REF!</definedName>
    <definedName name="Nov" localSheetId="9">#REF!</definedName>
    <definedName name="Nov" localSheetId="2">#REF!</definedName>
    <definedName name="Nov" localSheetId="3">#REF!</definedName>
    <definedName name="Nov" localSheetId="6">#REF!</definedName>
    <definedName name="Nov">#REF!</definedName>
    <definedName name="obi" localSheetId="11">#REF!</definedName>
    <definedName name="obi" localSheetId="9">#REF!</definedName>
    <definedName name="obi" localSheetId="2">#REF!</definedName>
    <definedName name="obi" localSheetId="3">#REF!</definedName>
    <definedName name="obi" localSheetId="6">#REF!</definedName>
    <definedName name="obi">#REF!</definedName>
    <definedName name="October" localSheetId="11">#REF!</definedName>
    <definedName name="October" localSheetId="9">#REF!</definedName>
    <definedName name="October" localSheetId="2">#REF!</definedName>
    <definedName name="October" localSheetId="3">#REF!</definedName>
    <definedName name="October" localSheetId="6">#REF!</definedName>
    <definedName name="October">#REF!</definedName>
    <definedName name="Old" localSheetId="11">#REF!</definedName>
    <definedName name="Old" localSheetId="9">#REF!</definedName>
    <definedName name="Old" localSheetId="2">#REF!</definedName>
    <definedName name="Old" localSheetId="3">#REF!</definedName>
    <definedName name="Old" localSheetId="6">#REF!</definedName>
    <definedName name="Old">#REF!</definedName>
    <definedName name="OPTIONS" localSheetId="11">#REF!</definedName>
    <definedName name="OPTIONS" localSheetId="9">#REF!</definedName>
    <definedName name="OPTIONS" localSheetId="2">#REF!</definedName>
    <definedName name="OPTIONS" localSheetId="3">#REF!</definedName>
    <definedName name="OPTIONS" localSheetId="6">#REF!</definedName>
    <definedName name="OPTIONS">#REF!</definedName>
    <definedName name="order" localSheetId="11">#REF!</definedName>
    <definedName name="order" localSheetId="9">#REF!</definedName>
    <definedName name="order" localSheetId="2">#REF!</definedName>
    <definedName name="order" localSheetId="3">#REF!</definedName>
    <definedName name="order" localSheetId="6">#REF!</definedName>
    <definedName name="order">#REF!</definedName>
    <definedName name="order2" localSheetId="11">#REF!</definedName>
    <definedName name="order2" localSheetId="9">#REF!</definedName>
    <definedName name="order2" localSheetId="2">#REF!</definedName>
    <definedName name="order2" localSheetId="3">#REF!</definedName>
    <definedName name="order2" localSheetId="6">#REF!</definedName>
    <definedName name="order2">#REF!</definedName>
    <definedName name="Orderのクロス集計" localSheetId="11">#REF!</definedName>
    <definedName name="Orderのクロス集計" localSheetId="9">#REF!</definedName>
    <definedName name="Orderのクロス集計" localSheetId="2">#REF!</definedName>
    <definedName name="Orderのクロス集計" localSheetId="3">#REF!</definedName>
    <definedName name="Orderのクロス集計" localSheetId="6">#REF!</definedName>
    <definedName name="Orderのクロス集計">#REF!</definedName>
    <definedName name="Order内容" localSheetId="11">#REF!</definedName>
    <definedName name="Order内容" localSheetId="9">#REF!</definedName>
    <definedName name="Order内容" localSheetId="2">#REF!</definedName>
    <definedName name="Order内容" localSheetId="3">#REF!</definedName>
    <definedName name="Order内容" localSheetId="6">#REF!</definedName>
    <definedName name="Order内容">#REF!</definedName>
    <definedName name="Order詳細RawData" localSheetId="11">#REF!</definedName>
    <definedName name="Order詳細RawData" localSheetId="9">#REF!</definedName>
    <definedName name="Order詳細RawData" localSheetId="2">#REF!</definedName>
    <definedName name="Order詳細RawData" localSheetId="3">#REF!</definedName>
    <definedName name="Order詳細RawData" localSheetId="6">#REF!</definedName>
    <definedName name="Order詳細RawData">#REF!</definedName>
    <definedName name="OS">[15]OS!$A$2:$A$100</definedName>
    <definedName name="p">'[40]Plan Exit POR '!$B$1:$BL$46</definedName>
    <definedName name="PartsCountry">[41]Updates!$F$1</definedName>
    <definedName name="PC_AsiaDat_Bulletin">"TableII_1314"</definedName>
    <definedName name="PC_Data">[42]PC!$G$1:$AR$65536</definedName>
    <definedName name="PCAPercent">[14]Variables!$C$14</definedName>
    <definedName name="PCDCOVCA" localSheetId="11">#REF!</definedName>
    <definedName name="PCDCOVCA" localSheetId="9">#REF!</definedName>
    <definedName name="PCDCOVCA" localSheetId="2">#REF!</definedName>
    <definedName name="PCDCOVCA" localSheetId="3">#REF!</definedName>
    <definedName name="PCDCOVCA" localSheetId="6">#REF!</definedName>
    <definedName name="PCDCOVCA">#REF!</definedName>
    <definedName name="PCDTXT" localSheetId="11">#REF!</definedName>
    <definedName name="PCDTXT" localSheetId="9">#REF!</definedName>
    <definedName name="PCDTXT" localSheetId="2">#REF!</definedName>
    <definedName name="PCDTXT" localSheetId="3">#REF!</definedName>
    <definedName name="PCDTXT" localSheetId="6">#REF!</definedName>
    <definedName name="PCDTXT">#REF!</definedName>
    <definedName name="PitchedTarget">'[43]BusinessShop '!$R$12</definedName>
    <definedName name="pkp" localSheetId="11">#REF!</definedName>
    <definedName name="pkp" localSheetId="9">#REF!</definedName>
    <definedName name="pkp" localSheetId="2">#REF!</definedName>
    <definedName name="pkp" localSheetId="3">#REF!</definedName>
    <definedName name="pkp" localSheetId="6">#REF!</definedName>
    <definedName name="pkp">#REF!</definedName>
    <definedName name="PLANAR_TABLE" localSheetId="11">#REF!</definedName>
    <definedName name="PLANAR_TABLE" localSheetId="9">#REF!</definedName>
    <definedName name="PLANAR_TABLE" localSheetId="2">#REF!</definedName>
    <definedName name="PLANAR_TABLE" localSheetId="3">#REF!</definedName>
    <definedName name="PLANAR_TABLE" localSheetId="6">#REF!</definedName>
    <definedName name="PLANAR_TABLE">#REF!</definedName>
    <definedName name="Plat6_Cat5">'[44]FHC Components'!$H$70:$H$79</definedName>
    <definedName name="pr" localSheetId="11">[31]NOTES!#REF!</definedName>
    <definedName name="pr" localSheetId="9">[31]NOTES!#REF!</definedName>
    <definedName name="pr" localSheetId="2">[31]NOTES!#REF!</definedName>
    <definedName name="pr" localSheetId="3">[31]NOTES!#REF!</definedName>
    <definedName name="pr" localSheetId="6">[31]NOTES!#REF!</definedName>
    <definedName name="pr">[31]NOTES!#REF!</definedName>
    <definedName name="Price" localSheetId="11">#REF!</definedName>
    <definedName name="Price" localSheetId="9">#REF!</definedName>
    <definedName name="Price" localSheetId="2">#REF!</definedName>
    <definedName name="Price" localSheetId="3">#REF!</definedName>
    <definedName name="Price" localSheetId="6">#REF!</definedName>
    <definedName name="Price">#REF!</definedName>
    <definedName name="Print" localSheetId="11">'[17]Qtr Assess'!#REF!</definedName>
    <definedName name="Print" localSheetId="9">'[17]Qtr Assess'!#REF!</definedName>
    <definedName name="Print" localSheetId="2">'[17]Qtr Assess'!#REF!</definedName>
    <definedName name="Print" localSheetId="3">'[17]Qtr Assess'!#REF!</definedName>
    <definedName name="Print" localSheetId="6">'[17]Qtr Assess'!#REF!</definedName>
    <definedName name="Print">'[17]Qtr Assess'!#REF!</definedName>
    <definedName name="_xlnm.Print_Area" localSheetId="11">'ASUS Desktop'!$A$1:$S$89</definedName>
    <definedName name="_xlnm.Print_Area" localSheetId="10">'ASUS Notebook'!$A$1:$S$120</definedName>
    <definedName name="_xlnm.Print_Area" localSheetId="4">'HP DESKTOP'!$A$3:$H$32</definedName>
    <definedName name="_xlnm.Print_Area" localSheetId="5">'HP NOTEBOOK'!$A$3:$H$34</definedName>
    <definedName name="_xlnm.Print_Area" localSheetId="9">'IMAC '!$A$1:$N$75</definedName>
    <definedName name="_xlnm.Print_Area" localSheetId="2">#REF!</definedName>
    <definedName name="_xlnm.Print_Area" localSheetId="3">#REF!</definedName>
    <definedName name="_xlnm.Print_Area" localSheetId="8">'MACBOOK AIR &amp; PRO'!$A$1:$M$74</definedName>
    <definedName name="_xlnm.Print_Area" localSheetId="6">#REF!</definedName>
    <definedName name="_xlnm.Print_Area">#REF!</definedName>
    <definedName name="Print_Area_1" localSheetId="11">#REF!</definedName>
    <definedName name="Print_Area_1" localSheetId="9">#REF!</definedName>
    <definedName name="Print_Area_1" localSheetId="2">#REF!</definedName>
    <definedName name="Print_Area_1" localSheetId="3">#REF!</definedName>
    <definedName name="Print_Area_1" localSheetId="6">#REF!</definedName>
    <definedName name="Print_Area_1">#REF!</definedName>
    <definedName name="Print_Area2" localSheetId="11">'[45]2Q06FY Assess'!#REF!</definedName>
    <definedName name="Print_Area2" localSheetId="9">'[45]2Q06FY Assess'!#REF!</definedName>
    <definedName name="Print_Area2" localSheetId="2">'[45]2Q06FY Assess'!#REF!</definedName>
    <definedName name="Print_Area2" localSheetId="3">'[45]2Q06FY Assess'!#REF!</definedName>
    <definedName name="Print_Area2" localSheetId="6">'[45]2Q06FY Assess'!#REF!</definedName>
    <definedName name="Print_Area2">'[45]2Q06FY Assess'!#REF!</definedName>
    <definedName name="Print_M1" localSheetId="11">#REF!</definedName>
    <definedName name="Print_M1" localSheetId="9">#REF!</definedName>
    <definedName name="Print_M1" localSheetId="2">#REF!</definedName>
    <definedName name="Print_M1" localSheetId="3">#REF!</definedName>
    <definedName name="Print_M1" localSheetId="6">#REF!</definedName>
    <definedName name="Print_M1">#REF!</definedName>
    <definedName name="Print_M2" localSheetId="11">#REF!</definedName>
    <definedName name="Print_M2" localSheetId="9">#REF!</definedName>
    <definedName name="Print_M2" localSheetId="2">#REF!</definedName>
    <definedName name="Print_M2" localSheetId="3">#REF!</definedName>
    <definedName name="Print_M2" localSheetId="6">#REF!</definedName>
    <definedName name="Print_M2">#REF!</definedName>
    <definedName name="Print_M3" localSheetId="11">#REF!</definedName>
    <definedName name="Print_M3" localSheetId="9">#REF!</definedName>
    <definedName name="Print_M3" localSheetId="2">#REF!</definedName>
    <definedName name="Print_M3" localSheetId="3">#REF!</definedName>
    <definedName name="Print_M3" localSheetId="6">#REF!</definedName>
    <definedName name="Print_M3">#REF!</definedName>
    <definedName name="_xlnm.Print_Titles" localSheetId="11">'ASUS Desktop'!$1:$6</definedName>
    <definedName name="_xlnm.Print_Titles" localSheetId="10">'ASUS Notebook'!$1:$6</definedName>
    <definedName name="_xlnm.Print_Titles" localSheetId="9">#REF!</definedName>
    <definedName name="_xlnm.Print_Titles" localSheetId="2">#REF!</definedName>
    <definedName name="_xlnm.Print_Titles" localSheetId="3">#REF!</definedName>
    <definedName name="_xlnm.Print_Titles" localSheetId="6">#REF!</definedName>
    <definedName name="_xlnm.Print_Titles">#REF!</definedName>
    <definedName name="PRINTALL" localSheetId="11">#REF!</definedName>
    <definedName name="PRINTALL" localSheetId="9">#REF!</definedName>
    <definedName name="PRINTALL" localSheetId="2">#REF!</definedName>
    <definedName name="PRINTALL" localSheetId="3">#REF!</definedName>
    <definedName name="PRINTALL" localSheetId="6">#REF!</definedName>
    <definedName name="PRINTALL">#REF!</definedName>
    <definedName name="PRINTBRAND" localSheetId="11">#REF!</definedName>
    <definedName name="PRINTBRAND" localSheetId="9">#REF!</definedName>
    <definedName name="PRINTBRAND" localSheetId="2">#REF!</definedName>
    <definedName name="PRINTBRAND" localSheetId="3">#REF!</definedName>
    <definedName name="PRINTBRAND" localSheetId="6">#REF!</definedName>
    <definedName name="PRINTBRAND">#REF!</definedName>
    <definedName name="Processor" localSheetId="11">#REF!</definedName>
    <definedName name="Processor" localSheetId="9">#REF!</definedName>
    <definedName name="Processor" localSheetId="2">#REF!</definedName>
    <definedName name="Processor" localSheetId="3">#REF!</definedName>
    <definedName name="Processor" localSheetId="6">#REF!</definedName>
    <definedName name="Processor">#REF!</definedName>
    <definedName name="Processors" localSheetId="11">[13]NOTES!#REF!</definedName>
    <definedName name="Processors" localSheetId="9">[13]NOTES!#REF!</definedName>
    <definedName name="Processors" localSheetId="2">[13]NOTES!#REF!</definedName>
    <definedName name="Processors" localSheetId="3">[13]NOTES!#REF!</definedName>
    <definedName name="Processors" localSheetId="6">[13]NOTES!#REF!</definedName>
    <definedName name="Processors">[13]NOTES!#REF!</definedName>
    <definedName name="PYACT" localSheetId="11">#REF!</definedName>
    <definedName name="PYACT" localSheetId="9">#REF!</definedName>
    <definedName name="PYACT" localSheetId="2">#REF!</definedName>
    <definedName name="PYACT" localSheetId="3">#REF!</definedName>
    <definedName name="PYACT" localSheetId="6">#REF!</definedName>
    <definedName name="PYACT">#REF!</definedName>
    <definedName name="q">[46]SS!$A$76:$IV$77</definedName>
    <definedName name="Q_Response_curv_eDM" localSheetId="11">#REF!</definedName>
    <definedName name="Q_Response_curv_eDM" localSheetId="9">#REF!</definedName>
    <definedName name="Q_Response_curv_eDM" localSheetId="2">#REF!</definedName>
    <definedName name="Q_Response_curv_eDM" localSheetId="3">#REF!</definedName>
    <definedName name="Q_Response_curv_eDM" localSheetId="6">#REF!</definedName>
    <definedName name="Q_Response_curv_eDM">#REF!</definedName>
    <definedName name="RAM">[15]RAM!$A$2:$A$100</definedName>
    <definedName name="RAS">[47]Sheet1!$A$2:$J$130</definedName>
    <definedName name="RebAssumpPer">[14]Variables!$C$13</definedName>
    <definedName name="Region" localSheetId="11">[36]CAs!#REF!</definedName>
    <definedName name="Region" localSheetId="9">[36]CAs!#REF!</definedName>
    <definedName name="Region" localSheetId="2">[36]CAs!#REF!</definedName>
    <definedName name="Region" localSheetId="3">[36]CAs!#REF!</definedName>
    <definedName name="Region" localSheetId="6">[36]CAs!#REF!</definedName>
    <definedName name="Region">[36]CAs!#REF!</definedName>
    <definedName name="Region2">[37]Data!$E$9:$E$22</definedName>
    <definedName name="Relay_VLH">'[21]CA_REV_BKLG_INV&lt;VLH&gt;0310FL'!$AW$959:$AZ$966,'[21]CA_REV_BKLG_INV&lt;VLH&gt;0310FL'!$BD$959:$BG$966,'[21]CA_REV_BKLG_INV&lt;VLH&gt;0310FL'!$BK$959:$BN$966,'[21]CA_REV_BKLG_INV&lt;VLH&gt;0310FL'!$BR$959:$DO$966</definedName>
    <definedName name="Relay1">'[21]CA_REV_BKLG_INV&lt;VIS&gt;0310FL'!$AX$119:$BA$122,'[21]CA_REV_BKLG_INV&lt;VIS&gt;0310FL'!$BE$119:$BH$122,'[21]CA_REV_BKLG_INV&lt;VIS&gt;0310FL'!$BL$119:$BO$122,'[21]CA_REV_BKLG_INV&lt;VIS&gt;0310FL'!$BS$119:$CR$122</definedName>
    <definedName name="Relay2">'[21]CA_REV_BKLG_INV&lt;VIS&gt;0310FL'!$CT$119:$CW$122,'[21]CA_REV_BKLG_INV&lt;VIS&gt;0310FL'!$CY$119:$DB$122,'[21]CA_REV_BKLG_INV&lt;VIS&gt;0310FL'!$DD$119:$DG$122,'[21]CA_REV_BKLG_INV&lt;VIS&gt;0310FL'!$DI$119:$DT$122</definedName>
    <definedName name="Relay3">'[48]CA_REV_BKLG_INV VIS 030415'!$AX$135:$BA$138,'[48]CA_REV_BKLG_INV VIS 030415'!$BE$135:$BH$138,'[48]CA_REV_BKLG_INV VIS 030415'!$BL$135:$BO$138,'[48]CA_REV_BKLG_INV VIS 030415'!$BS$135:$CR$138</definedName>
    <definedName name="Relay4">'[48]CA_REV_BKLG_INV VIS 030415'!$CT$135:$CW$138,'[48]CA_REV_BKLG_INV VIS 030415'!$CY$135:$DB$138,'[48]CA_REV_BKLG_INV VIS 030415'!$DD$135:$DG$138,'[48]CA_REV_BKLG_INV VIS 030415'!$DI$135:$DT$138</definedName>
    <definedName name="response" localSheetId="11">#REF!</definedName>
    <definedName name="response" localSheetId="9">#REF!</definedName>
    <definedName name="response" localSheetId="2">#REF!</definedName>
    <definedName name="response" localSheetId="3">#REF!</definedName>
    <definedName name="response" localSheetId="6">#REF!</definedName>
    <definedName name="response">#REF!</definedName>
    <definedName name="RET" localSheetId="11">#REF!</definedName>
    <definedName name="RET" localSheetId="9">#REF!</definedName>
    <definedName name="RET" localSheetId="2">#REF!</definedName>
    <definedName name="RET" localSheetId="3">#REF!</definedName>
    <definedName name="RET" localSheetId="6">#REF!</definedName>
    <definedName name="RET">#REF!</definedName>
    <definedName name="rev_market" localSheetId="11">#REF!</definedName>
    <definedName name="rev_market" localSheetId="9">#REF!</definedName>
    <definedName name="rev_market" localSheetId="2">#REF!</definedName>
    <definedName name="rev_market" localSheetId="3">#REF!</definedName>
    <definedName name="rev_market" localSheetId="6">#REF!</definedName>
    <definedName name="rev_market">#REF!</definedName>
    <definedName name="Roadmap" localSheetId="11">'[49]BRAND 01'!#REF!</definedName>
    <definedName name="Roadmap" localSheetId="9">'[49]BRAND 01'!#REF!</definedName>
    <definedName name="Roadmap" localSheetId="2">'[49]BRAND 01'!#REF!</definedName>
    <definedName name="Roadmap" localSheetId="3">'[49]BRAND 01'!#REF!</definedName>
    <definedName name="Roadmap" localSheetId="6">'[49]BRAND 01'!#REF!</definedName>
    <definedName name="Roadmap">'[49]BRAND 01'!#REF!</definedName>
    <definedName name="RPM" localSheetId="11">[13]NOTES!#REF!</definedName>
    <definedName name="RPM" localSheetId="9">[13]NOTES!#REF!</definedName>
    <definedName name="RPM" localSheetId="2">[13]NOTES!#REF!</definedName>
    <definedName name="RPM" localSheetId="3">[13]NOTES!#REF!</definedName>
    <definedName name="RPM" localSheetId="6">[13]NOTES!#REF!</definedName>
    <definedName name="RPM">[13]NOTES!#REF!</definedName>
    <definedName name="RRRRR" comment="CCCCCCCCC" localSheetId="11">[27]IdeaPad!#REF!</definedName>
    <definedName name="RRRRR" comment="CCCCCCCCC" localSheetId="9">[27]IdeaPad!#REF!</definedName>
    <definedName name="RRRRR" comment="CCCCCCCCC" localSheetId="2">[27]IdeaPad!#REF!</definedName>
    <definedName name="RRRRR" comment="CCCCCCCCC" localSheetId="3">[27]IdeaPad!#REF!</definedName>
    <definedName name="RRRRR" comment="CCCCCCCCC" localSheetId="6">[27]IdeaPad!#REF!</definedName>
    <definedName name="RRRRR" comment="CCCCCCCCC">[27]IdeaPad!#REF!</definedName>
    <definedName name="s" localSheetId="11">#REF!</definedName>
    <definedName name="s" localSheetId="9">#REF!</definedName>
    <definedName name="s" localSheetId="2">#REF!</definedName>
    <definedName name="s" localSheetId="3">#REF!</definedName>
    <definedName name="s" localSheetId="6">#REF!</definedName>
    <definedName name="s">#REF!</definedName>
    <definedName name="S_RM" localSheetId="11">#REF!</definedName>
    <definedName name="S_RM" localSheetId="9">#REF!</definedName>
    <definedName name="S_RM" localSheetId="2">#REF!</definedName>
    <definedName name="S_RM" localSheetId="3">#REF!</definedName>
    <definedName name="S_RM" localSheetId="6">#REF!</definedName>
    <definedName name="S_RM">#REF!</definedName>
    <definedName name="S_RM_FEB" localSheetId="11">#REF!</definedName>
    <definedName name="S_RM_FEB" localSheetId="9">#REF!</definedName>
    <definedName name="S_RM_FEB" localSheetId="2">#REF!</definedName>
    <definedName name="S_RM_FEB" localSheetId="3">#REF!</definedName>
    <definedName name="S_RM_FEB" localSheetId="6">#REF!</definedName>
    <definedName name="S_RM_FEB">#REF!</definedName>
    <definedName name="sbb" localSheetId="11">#REF!</definedName>
    <definedName name="sbb" localSheetId="9">#REF!</definedName>
    <definedName name="sbb" localSheetId="2">#REF!</definedName>
    <definedName name="sbb" localSheetId="3">#REF!</definedName>
    <definedName name="sbb" localSheetId="6">#REF!</definedName>
    <definedName name="sbb">#REF!</definedName>
    <definedName name="SBB_Base" localSheetId="11">'[50]SBB Table'!#REF!</definedName>
    <definedName name="SBB_Base" localSheetId="9">'[50]SBB Table'!#REF!</definedName>
    <definedName name="SBB_Base" localSheetId="2">'[50]SBB Table'!#REF!</definedName>
    <definedName name="SBB_Base" localSheetId="3">'[50]SBB Table'!#REF!</definedName>
    <definedName name="SBB_Base" localSheetId="6">'[50]SBB Table'!#REF!</definedName>
    <definedName name="SBB_Base">'[50]SBB Table'!#REF!</definedName>
    <definedName name="SBB_BAT" localSheetId="11">'[19]SBB Table'!#REF!</definedName>
    <definedName name="SBB_BAT" localSheetId="9">'[19]SBB Table'!#REF!</definedName>
    <definedName name="SBB_BAT" localSheetId="2">'[19]SBB Table'!#REF!</definedName>
    <definedName name="SBB_BAT" localSheetId="3">'[19]SBB Table'!#REF!</definedName>
    <definedName name="SBB_BAT" localSheetId="6">'[19]SBB Table'!#REF!</definedName>
    <definedName name="SBB_BAT">'[19]SBB Table'!#REF!</definedName>
    <definedName name="SBB_CA_ANZ" localSheetId="11">'[19]SBB Table'!#REF!</definedName>
    <definedName name="SBB_CA_ANZ" localSheetId="9">'[19]SBB Table'!#REF!</definedName>
    <definedName name="SBB_CA_ANZ" localSheetId="2">'[19]SBB Table'!#REF!</definedName>
    <definedName name="SBB_CA_ANZ" localSheetId="3">'[19]SBB Table'!#REF!</definedName>
    <definedName name="SBB_CA_ANZ" localSheetId="6">'[19]SBB Table'!#REF!</definedName>
    <definedName name="SBB_CA_ANZ">'[19]SBB Table'!#REF!</definedName>
    <definedName name="SBB_CA_ASEAN" localSheetId="11">'[19]SBB Table'!#REF!</definedName>
    <definedName name="SBB_CA_ASEAN" localSheetId="9">'[19]SBB Table'!#REF!</definedName>
    <definedName name="SBB_CA_ASEAN" localSheetId="2">'[19]SBB Table'!#REF!</definedName>
    <definedName name="SBB_CA_ASEAN" localSheetId="3">'[19]SBB Table'!#REF!</definedName>
    <definedName name="SBB_CA_ASEAN" localSheetId="6">'[19]SBB Table'!#REF!</definedName>
    <definedName name="SBB_CA_ASEAN">'[19]SBB Table'!#REF!</definedName>
    <definedName name="SBB_CA_EMEA" localSheetId="11">'[19]SBB Table'!#REF!</definedName>
    <definedName name="SBB_CA_EMEA" localSheetId="9">'[19]SBB Table'!#REF!</definedName>
    <definedName name="SBB_CA_EMEA" localSheetId="2">'[19]SBB Table'!#REF!</definedName>
    <definedName name="SBB_CA_EMEA" localSheetId="3">'[19]SBB Table'!#REF!</definedName>
    <definedName name="SBB_CA_EMEA" localSheetId="6">'[19]SBB Table'!#REF!</definedName>
    <definedName name="SBB_CA_EMEA">'[19]SBB Table'!#REF!</definedName>
    <definedName name="SBB_CA_HK" localSheetId="11">'[19]SBB Table'!#REF!</definedName>
    <definedName name="SBB_CA_HK" localSheetId="9">'[19]SBB Table'!#REF!</definedName>
    <definedName name="SBB_CA_HK" localSheetId="2">'[19]SBB Table'!#REF!</definedName>
    <definedName name="SBB_CA_HK" localSheetId="3">'[19]SBB Table'!#REF!</definedName>
    <definedName name="SBB_CA_HK" localSheetId="6">'[19]SBB Table'!#REF!</definedName>
    <definedName name="SBB_CA_HK">'[19]SBB Table'!#REF!</definedName>
    <definedName name="SBB_CA_LA" localSheetId="11">'[19]SBB Table'!#REF!</definedName>
    <definedName name="SBB_CA_LA" localSheetId="9">'[19]SBB Table'!#REF!</definedName>
    <definedName name="SBB_CA_LA" localSheetId="2">'[19]SBB Table'!#REF!</definedName>
    <definedName name="SBB_CA_LA" localSheetId="3">'[19]SBB Table'!#REF!</definedName>
    <definedName name="SBB_CA_LA" localSheetId="6">'[19]SBB Table'!#REF!</definedName>
    <definedName name="SBB_CA_LA">'[19]SBB Table'!#REF!</definedName>
    <definedName name="SBB_CA_TW" localSheetId="11">'[19]SBB Table'!#REF!</definedName>
    <definedName name="SBB_CA_TW" localSheetId="9">'[19]SBB Table'!#REF!</definedName>
    <definedName name="SBB_CA_TW" localSheetId="2">'[19]SBB Table'!#REF!</definedName>
    <definedName name="SBB_CA_TW" localSheetId="3">'[19]SBB Table'!#REF!</definedName>
    <definedName name="SBB_CA_TW" localSheetId="6">'[19]SBB Table'!#REF!</definedName>
    <definedName name="SBB_CA_TW">'[19]SBB Table'!#REF!</definedName>
    <definedName name="SBB_CA_USCF" localSheetId="11">'[19]SBB Table'!#REF!</definedName>
    <definedName name="SBB_CA_USCF" localSheetId="9">'[19]SBB Table'!#REF!</definedName>
    <definedName name="SBB_CA_USCF" localSheetId="2">'[19]SBB Table'!#REF!</definedName>
    <definedName name="SBB_CA_USCF" localSheetId="3">'[19]SBB Table'!#REF!</definedName>
    <definedName name="SBB_CA_USCF" localSheetId="6">'[19]SBB Table'!#REF!</definedName>
    <definedName name="SBB_CA_USCF">'[19]SBB Table'!#REF!</definedName>
    <definedName name="SBB_CBL" localSheetId="11">'[19]SBB Table'!#REF!</definedName>
    <definedName name="SBB_CBL" localSheetId="9">'[19]SBB Table'!#REF!</definedName>
    <definedName name="SBB_CBL" localSheetId="2">'[19]SBB Table'!#REF!</definedName>
    <definedName name="SBB_CBL" localSheetId="3">'[19]SBB Table'!#REF!</definedName>
    <definedName name="SBB_CBL" localSheetId="6">'[19]SBB Table'!#REF!</definedName>
    <definedName name="SBB_CBL">'[19]SBB Table'!#REF!</definedName>
    <definedName name="SBB_CD" localSheetId="11">'[19]SBB Table'!#REF!</definedName>
    <definedName name="SBB_CD" localSheetId="9">'[19]SBB Table'!#REF!</definedName>
    <definedName name="SBB_CD" localSheetId="2">'[19]SBB Table'!#REF!</definedName>
    <definedName name="SBB_CD" localSheetId="3">'[19]SBB Table'!#REF!</definedName>
    <definedName name="SBB_CD" localSheetId="6">'[19]SBB Table'!#REF!</definedName>
    <definedName name="SBB_CD">'[19]SBB Table'!#REF!</definedName>
    <definedName name="SBB_COPT_CDC" localSheetId="11">'[19]SBB Table'!#REF!</definedName>
    <definedName name="SBB_COPT_CDC" localSheetId="9">'[19]SBB Table'!#REF!</definedName>
    <definedName name="SBB_COPT_CDC" localSheetId="2">'[19]SBB Table'!#REF!</definedName>
    <definedName name="SBB_COPT_CDC" localSheetId="3">'[19]SBB Table'!#REF!</definedName>
    <definedName name="SBB_COPT_CDC" localSheetId="6">'[19]SBB Table'!#REF!</definedName>
    <definedName name="SBB_COPT_CDC">'[19]SBB Table'!#REF!</definedName>
    <definedName name="SBB_COPT_LABEL_AP" localSheetId="11">'[19]SBB Table'!#REF!</definedName>
    <definedName name="SBB_COPT_LABEL_AP" localSheetId="9">'[19]SBB Table'!#REF!</definedName>
    <definedName name="SBB_COPT_LABEL_AP" localSheetId="2">'[19]SBB Table'!#REF!</definedName>
    <definedName name="SBB_COPT_LABEL_AP" localSheetId="3">'[19]SBB Table'!#REF!</definedName>
    <definedName name="SBB_COPT_LABEL_AP" localSheetId="6">'[19]SBB Table'!#REF!</definedName>
    <definedName name="SBB_COPT_LABEL_AP">'[19]SBB Table'!#REF!</definedName>
    <definedName name="SBB_COPT_LABEL_EMEA" localSheetId="11">'[19]SBB Table'!#REF!</definedName>
    <definedName name="SBB_COPT_LABEL_EMEA" localSheetId="9">'[19]SBB Table'!#REF!</definedName>
    <definedName name="SBB_COPT_LABEL_EMEA" localSheetId="2">'[19]SBB Table'!#REF!</definedName>
    <definedName name="SBB_COPT_LABEL_EMEA" localSheetId="3">'[19]SBB Table'!#REF!</definedName>
    <definedName name="SBB_COPT_LABEL_EMEA" localSheetId="6">'[19]SBB Table'!#REF!</definedName>
    <definedName name="SBB_COPT_LABEL_EMEA">'[19]SBB Table'!#REF!</definedName>
    <definedName name="SBB_COPT_LABEL_INTEL" localSheetId="11">'[19]SBB Table'!#REF!</definedName>
    <definedName name="SBB_COPT_LABEL_INTEL" localSheetId="9">'[19]SBB Table'!#REF!</definedName>
    <definedName name="SBB_COPT_LABEL_INTEL" localSheetId="2">'[19]SBB Table'!#REF!</definedName>
    <definedName name="SBB_COPT_LABEL_INTEL" localSheetId="3">'[19]SBB Table'!#REF!</definedName>
    <definedName name="SBB_COPT_LABEL_INTEL" localSheetId="6">'[19]SBB Table'!#REF!</definedName>
    <definedName name="SBB_COPT_LABEL_INTEL">'[19]SBB Table'!#REF!</definedName>
    <definedName name="SBB_COPT_LABEL_TW" localSheetId="11">'[19]SBB Table'!#REF!</definedName>
    <definedName name="SBB_COPT_LABEL_TW" localSheetId="9">'[19]SBB Table'!#REF!</definedName>
    <definedName name="SBB_COPT_LABEL_TW" localSheetId="2">'[19]SBB Table'!#REF!</definedName>
    <definedName name="SBB_COPT_LABEL_TW" localSheetId="3">'[19]SBB Table'!#REF!</definedName>
    <definedName name="SBB_COPT_LABEL_TW" localSheetId="6">'[19]SBB Table'!#REF!</definedName>
    <definedName name="SBB_COPT_LABEL_TW">'[19]SBB Table'!#REF!</definedName>
    <definedName name="SBB_COPT_LABEL_USCF" localSheetId="11">'[19]SBB Table'!#REF!</definedName>
    <definedName name="SBB_COPT_LABEL_USCF" localSheetId="9">'[19]SBB Table'!#REF!</definedName>
    <definedName name="SBB_COPT_LABEL_USCF" localSheetId="2">'[19]SBB Table'!#REF!</definedName>
    <definedName name="SBB_COPT_LABEL_USCF" localSheetId="3">'[19]SBB Table'!#REF!</definedName>
    <definedName name="SBB_COPT_LABEL_USCF" localSheetId="6">'[19]SBB Table'!#REF!</definedName>
    <definedName name="SBB_COPT_LABEL_USCF">'[19]SBB Table'!#REF!</definedName>
    <definedName name="SBB_CPK" localSheetId="11">'[19]SBB Table'!#REF!</definedName>
    <definedName name="SBB_CPK" localSheetId="9">'[19]SBB Table'!#REF!</definedName>
    <definedName name="SBB_CPK" localSheetId="2">'[19]SBB Table'!#REF!</definedName>
    <definedName name="SBB_CPK" localSheetId="3">'[19]SBB Table'!#REF!</definedName>
    <definedName name="SBB_CPK" localSheetId="6">'[19]SBB Table'!#REF!</definedName>
    <definedName name="SBB_CPK">'[19]SBB Table'!#REF!</definedName>
    <definedName name="SBB_DPY" localSheetId="11">'[50]SBB Table'!#REF!</definedName>
    <definedName name="SBB_DPY" localSheetId="9">'[50]SBB Table'!#REF!</definedName>
    <definedName name="SBB_DPY" localSheetId="2">'[50]SBB Table'!#REF!</definedName>
    <definedName name="SBB_DPY" localSheetId="3">'[50]SBB Table'!#REF!</definedName>
    <definedName name="SBB_DPY" localSheetId="6">'[50]SBB Table'!#REF!</definedName>
    <definedName name="SBB_DPY">'[50]SBB Table'!#REF!</definedName>
    <definedName name="SBB_HD" localSheetId="11">'[19]SBB Table'!#REF!</definedName>
    <definedName name="SBB_HD" localSheetId="9">'[19]SBB Table'!#REF!</definedName>
    <definedName name="SBB_HD" localSheetId="2">'[19]SBB Table'!#REF!</definedName>
    <definedName name="SBB_HD" localSheetId="3">'[19]SBB Table'!#REF!</definedName>
    <definedName name="SBB_HD" localSheetId="6">'[19]SBB Table'!#REF!</definedName>
    <definedName name="SBB_HD">'[19]SBB Table'!#REF!</definedName>
    <definedName name="SBB_HDR" localSheetId="11">'[19]SBB Table'!#REF!</definedName>
    <definedName name="SBB_HDR" localSheetId="9">'[19]SBB Table'!#REF!</definedName>
    <definedName name="SBB_HDR" localSheetId="2">'[19]SBB Table'!#REF!</definedName>
    <definedName name="SBB_HDR" localSheetId="3">'[19]SBB Table'!#REF!</definedName>
    <definedName name="SBB_HDR" localSheetId="6">'[19]SBB Table'!#REF!</definedName>
    <definedName name="SBB_HDR">'[19]SBB Table'!#REF!</definedName>
    <definedName name="SBB_KYB_CF" localSheetId="11">'[19]SBB Table'!#REF!</definedName>
    <definedName name="SBB_KYB_CF" localSheetId="9">'[19]SBB Table'!#REF!</definedName>
    <definedName name="SBB_KYB_CF" localSheetId="2">'[19]SBB Table'!#REF!</definedName>
    <definedName name="SBB_KYB_CF" localSheetId="3">'[19]SBB Table'!#REF!</definedName>
    <definedName name="SBB_KYB_CF" localSheetId="6">'[19]SBB Table'!#REF!</definedName>
    <definedName name="SBB_KYB_CF">'[19]SBB Table'!#REF!</definedName>
    <definedName name="SBB_KYB_US" localSheetId="11">'[19]SBB Table'!#REF!</definedName>
    <definedName name="SBB_KYB_US" localSheetId="9">'[19]SBB Table'!#REF!</definedName>
    <definedName name="SBB_KYB_US" localSheetId="2">'[19]SBB Table'!#REF!</definedName>
    <definedName name="SBB_KYB_US" localSheetId="3">'[19]SBB Table'!#REF!</definedName>
    <definedName name="SBB_KYB_US" localSheetId="6">'[19]SBB Table'!#REF!</definedName>
    <definedName name="SBB_KYB_US">'[19]SBB Table'!#REF!</definedName>
    <definedName name="SBB_LPK_CF" localSheetId="11">'[19]SBB Table'!#REF!</definedName>
    <definedName name="SBB_LPK_CF" localSheetId="9">'[19]SBB Table'!#REF!</definedName>
    <definedName name="SBB_LPK_CF" localSheetId="2">'[19]SBB Table'!#REF!</definedName>
    <definedName name="SBB_LPK_CF" localSheetId="3">'[19]SBB Table'!#REF!</definedName>
    <definedName name="SBB_LPK_CF" localSheetId="6">'[19]SBB Table'!#REF!</definedName>
    <definedName name="SBB_LPK_CF">'[19]SBB Table'!#REF!</definedName>
    <definedName name="SBB_LPK_US" localSheetId="11">'[19]SBB Table'!#REF!</definedName>
    <definedName name="SBB_LPK_US" localSheetId="9">'[19]SBB Table'!#REF!</definedName>
    <definedName name="SBB_LPK_US" localSheetId="2">'[19]SBB Table'!#REF!</definedName>
    <definedName name="SBB_LPK_US" localSheetId="3">'[19]SBB Table'!#REF!</definedName>
    <definedName name="SBB_LPK_US" localSheetId="6">'[19]SBB Table'!#REF!</definedName>
    <definedName name="SBB_LPK_US">'[19]SBB Table'!#REF!</definedName>
    <definedName name="SBB_OPSYS" localSheetId="11">'[19]SBB Table'!#REF!</definedName>
    <definedName name="SBB_OPSYS" localSheetId="9">'[19]SBB Table'!#REF!</definedName>
    <definedName name="SBB_OPSYS" localSheetId="2">'[19]SBB Table'!#REF!</definedName>
    <definedName name="SBB_OPSYS" localSheetId="3">'[19]SBB Table'!#REF!</definedName>
    <definedName name="SBB_OPSYS" localSheetId="6">'[19]SBB Table'!#REF!</definedName>
    <definedName name="SBB_OPSYS">'[19]SBB Table'!#REF!</definedName>
    <definedName name="SBB_OSL_AP_ENG" localSheetId="11">'[19]SBB Table'!#REF!</definedName>
    <definedName name="SBB_OSL_AP_ENG" localSheetId="9">'[19]SBB Table'!#REF!</definedName>
    <definedName name="SBB_OSL_AP_ENG" localSheetId="2">'[19]SBB Table'!#REF!</definedName>
    <definedName name="SBB_OSL_AP_ENG" localSheetId="3">'[19]SBB Table'!#REF!</definedName>
    <definedName name="SBB_OSL_AP_ENG" localSheetId="6">'[19]SBB Table'!#REF!</definedName>
    <definedName name="SBB_OSL_AP_ENG">'[19]SBB Table'!#REF!</definedName>
    <definedName name="SBB_OSL_AP_TC" localSheetId="11">'[19]SBB Table'!#REF!</definedName>
    <definedName name="SBB_OSL_AP_TC" localSheetId="9">'[19]SBB Table'!#REF!</definedName>
    <definedName name="SBB_OSL_AP_TC" localSheetId="2">'[19]SBB Table'!#REF!</definedName>
    <definedName name="SBB_OSL_AP_TC" localSheetId="3">'[19]SBB Table'!#REF!</definedName>
    <definedName name="SBB_OSL_AP_TC" localSheetId="6">'[19]SBB Table'!#REF!</definedName>
    <definedName name="SBB_OSL_AP_TC">'[19]SBB Table'!#REF!</definedName>
    <definedName name="SBB_OSL_BZ_POR" localSheetId="11">'[19]SBB Table'!#REF!</definedName>
    <definedName name="SBB_OSL_BZ_POR" localSheetId="9">'[19]SBB Table'!#REF!</definedName>
    <definedName name="SBB_OSL_BZ_POR" localSheetId="2">'[19]SBB Table'!#REF!</definedName>
    <definedName name="SBB_OSL_BZ_POR" localSheetId="3">'[19]SBB Table'!#REF!</definedName>
    <definedName name="SBB_OSL_BZ_POR" localSheetId="6">'[19]SBB Table'!#REF!</definedName>
    <definedName name="SBB_OSL_BZ_POR">'[19]SBB Table'!#REF!</definedName>
    <definedName name="SBB_OSL_CF" localSheetId="11">'[19]SBB Table'!#REF!</definedName>
    <definedName name="SBB_OSL_CF" localSheetId="9">'[19]SBB Table'!#REF!</definedName>
    <definedName name="SBB_OSL_CF" localSheetId="2">'[19]SBB Table'!#REF!</definedName>
    <definedName name="SBB_OSL_CF" localSheetId="3">'[19]SBB Table'!#REF!</definedName>
    <definedName name="SBB_OSL_CF" localSheetId="6">'[19]SBB Table'!#REF!</definedName>
    <definedName name="SBB_OSL_CF">'[19]SBB Table'!#REF!</definedName>
    <definedName name="SBB_OSL_EMEA" localSheetId="11">'[19]SBB Table'!#REF!</definedName>
    <definedName name="SBB_OSL_EMEA" localSheetId="9">'[19]SBB Table'!#REF!</definedName>
    <definedName name="SBB_OSL_EMEA" localSheetId="2">'[19]SBB Table'!#REF!</definedName>
    <definedName name="SBB_OSL_EMEA" localSheetId="3">'[19]SBB Table'!#REF!</definedName>
    <definedName name="SBB_OSL_EMEA" localSheetId="6">'[19]SBB Table'!#REF!</definedName>
    <definedName name="SBB_OSL_EMEA">'[19]SBB Table'!#REF!</definedName>
    <definedName name="SBB_OSL_HK_TC" localSheetId="11">'[19]SBB Table'!#REF!</definedName>
    <definedName name="SBB_OSL_HK_TC" localSheetId="9">'[19]SBB Table'!#REF!</definedName>
    <definedName name="SBB_OSL_HK_TC" localSheetId="2">'[19]SBB Table'!#REF!</definedName>
    <definedName name="SBB_OSL_HK_TC" localSheetId="3">'[19]SBB Table'!#REF!</definedName>
    <definedName name="SBB_OSL_HK_TC" localSheetId="6">'[19]SBB Table'!#REF!</definedName>
    <definedName name="SBB_OSL_HK_TC">'[19]SBB Table'!#REF!</definedName>
    <definedName name="SBB_OSL_LA_SPA" localSheetId="11">'[19]SBB Table'!#REF!</definedName>
    <definedName name="SBB_OSL_LA_SPA" localSheetId="9">'[19]SBB Table'!#REF!</definedName>
    <definedName name="SBB_OSL_LA_SPA" localSheetId="2">'[19]SBB Table'!#REF!</definedName>
    <definedName name="SBB_OSL_LA_SPA" localSheetId="3">'[19]SBB Table'!#REF!</definedName>
    <definedName name="SBB_OSL_LA_SPA" localSheetId="6">'[19]SBB Table'!#REF!</definedName>
    <definedName name="SBB_OSL_LA_SPA">'[19]SBB Table'!#REF!</definedName>
    <definedName name="SBB_OSL_US" localSheetId="11">'[19]SBB Table'!#REF!</definedName>
    <definedName name="SBB_OSL_US" localSheetId="9">'[19]SBB Table'!#REF!</definedName>
    <definedName name="SBB_OSL_US" localSheetId="2">'[19]SBB Table'!#REF!</definedName>
    <definedName name="SBB_OSL_US" localSheetId="3">'[19]SBB Table'!#REF!</definedName>
    <definedName name="SBB_OSL_US" localSheetId="6">'[19]SBB Table'!#REF!</definedName>
    <definedName name="SBB_OSL_US">'[19]SBB Table'!#REF!</definedName>
    <definedName name="SBB_PKG_USCF" localSheetId="11">'[19]SBB Table'!#REF!</definedName>
    <definedName name="SBB_PKG_USCF" localSheetId="9">'[19]SBB Table'!#REF!</definedName>
    <definedName name="SBB_PKG_USCF" localSheetId="2">'[19]SBB Table'!#REF!</definedName>
    <definedName name="SBB_PKG_USCF" localSheetId="3">'[19]SBB Table'!#REF!</definedName>
    <definedName name="SBB_PKG_USCF" localSheetId="6">'[19]SBB Table'!#REF!</definedName>
    <definedName name="SBB_PKG_USCF">'[19]SBB Table'!#REF!</definedName>
    <definedName name="SBB_RHD" localSheetId="11">'[19]SBB Table'!#REF!</definedName>
    <definedName name="SBB_RHD" localSheetId="9">'[19]SBB Table'!#REF!</definedName>
    <definedName name="SBB_RHD" localSheetId="2">'[19]SBB Table'!#REF!</definedName>
    <definedName name="SBB_RHD" localSheetId="3">'[19]SBB Table'!#REF!</definedName>
    <definedName name="SBB_RHD" localSheetId="6">'[19]SBB Table'!#REF!</definedName>
    <definedName name="SBB_RHD">'[19]SBB Table'!#REF!</definedName>
    <definedName name="SBB_SM" localSheetId="11">'[19]SBB Table'!#REF!</definedName>
    <definedName name="SBB_SM" localSheetId="9">'[19]SBB Table'!#REF!</definedName>
    <definedName name="SBB_SM" localSheetId="2">'[19]SBB Table'!#REF!</definedName>
    <definedName name="SBB_SM" localSheetId="3">'[19]SBB Table'!#REF!</definedName>
    <definedName name="SBB_SM" localSheetId="6">'[19]SBB Table'!#REF!</definedName>
    <definedName name="SBB_SM">'[19]SBB Table'!#REF!</definedName>
    <definedName name="SBB_SM1" localSheetId="11">'[19]SBB Table'!#REF!</definedName>
    <definedName name="SBB_SM1" localSheetId="9">'[19]SBB Table'!#REF!</definedName>
    <definedName name="SBB_SM1" localSheetId="2">'[19]SBB Table'!#REF!</definedName>
    <definedName name="SBB_SM1" localSheetId="3">'[19]SBB Table'!#REF!</definedName>
    <definedName name="SBB_SM1" localSheetId="6">'[19]SBB Table'!#REF!</definedName>
    <definedName name="SBB_SM1">'[19]SBB Table'!#REF!</definedName>
    <definedName name="SBB_SP" localSheetId="11">'[19]SBB Table'!#REF!</definedName>
    <definedName name="SBB_SP" localSheetId="9">'[19]SBB Table'!#REF!</definedName>
    <definedName name="SBB_SP" localSheetId="2">'[19]SBB Table'!#REF!</definedName>
    <definedName name="SBB_SP" localSheetId="3">'[19]SBB Table'!#REF!</definedName>
    <definedName name="SBB_SP" localSheetId="6">'[19]SBB Table'!#REF!</definedName>
    <definedName name="SBB_SP">'[19]SBB Table'!#REF!</definedName>
    <definedName name="SBB_SWAPP_VST" localSheetId="11">'[19]SBB Table'!#REF!</definedName>
    <definedName name="SBB_SWAPP_VST" localSheetId="9">'[19]SBB Table'!#REF!</definedName>
    <definedName name="SBB_SWAPP_VST" localSheetId="2">'[19]SBB Table'!#REF!</definedName>
    <definedName name="SBB_SWAPP_VST" localSheetId="3">'[19]SBB Table'!#REF!</definedName>
    <definedName name="SBB_SWAPP_VST" localSheetId="6">'[19]SBB Table'!#REF!</definedName>
    <definedName name="SBB_SWAPP_VST">'[19]SBB Table'!#REF!</definedName>
    <definedName name="sd">'[51]Kod3 Table'!$AD$6:$AX$24</definedName>
    <definedName name="sdfgfr" localSheetId="11">#REF!</definedName>
    <definedName name="sdfgfr" localSheetId="9">#REF!</definedName>
    <definedName name="sdfgfr" localSheetId="2">#REF!</definedName>
    <definedName name="sdfgfr" localSheetId="3">#REF!</definedName>
    <definedName name="sdfgfr" localSheetId="6">#REF!</definedName>
    <definedName name="sdfgfr">#REF!</definedName>
    <definedName name="section" localSheetId="11">#REF!</definedName>
    <definedName name="section" localSheetId="9">#REF!</definedName>
    <definedName name="section" localSheetId="2">#REF!</definedName>
    <definedName name="section" localSheetId="3">#REF!</definedName>
    <definedName name="section" localSheetId="6">#REF!</definedName>
    <definedName name="section">#REF!</definedName>
    <definedName name="Section_DB添付用_CA_　Flag付" localSheetId="11">#REF!</definedName>
    <definedName name="Section_DB添付用_CA_　Flag付" localSheetId="9">#REF!</definedName>
    <definedName name="Section_DB添付用_CA_　Flag付" localSheetId="2">#REF!</definedName>
    <definedName name="Section_DB添付用_CA_　Flag付" localSheetId="3">#REF!</definedName>
    <definedName name="Section_DB添付用_CA_　Flag付" localSheetId="6">#REF!</definedName>
    <definedName name="Section_DB添付用_CA_　Flag付">#REF!</definedName>
    <definedName name="Segment">[30]Assumptions!$B$6:$B$9</definedName>
    <definedName name="Series2">[24]sheet1!$A$1315:$A$1327</definedName>
    <definedName name="Service_Offerings">[30]Assumptions!$F$7:$F$53</definedName>
    <definedName name="sfef" localSheetId="11">#REF!</definedName>
    <definedName name="sfef" localSheetId="9">#REF!</definedName>
    <definedName name="sfef" localSheetId="2">#REF!</definedName>
    <definedName name="sfef" localSheetId="3">#REF!</definedName>
    <definedName name="sfef" localSheetId="6">#REF!</definedName>
    <definedName name="sfef">#REF!</definedName>
    <definedName name="sfrf" localSheetId="11">#REF!</definedName>
    <definedName name="sfrf" localSheetId="9">#REF!</definedName>
    <definedName name="sfrf" localSheetId="2">#REF!</definedName>
    <definedName name="sfrf" localSheetId="3">#REF!</definedName>
    <definedName name="sfrf" localSheetId="6">#REF!</definedName>
    <definedName name="sfrf">#REF!</definedName>
    <definedName name="shdo" localSheetId="11">#REF!</definedName>
    <definedName name="shdo" localSheetId="9">#REF!</definedName>
    <definedName name="shdo" localSheetId="2">#REF!</definedName>
    <definedName name="shdo" localSheetId="3">#REF!</definedName>
    <definedName name="shdo" localSheetId="6">#REF!</definedName>
    <definedName name="shdo">#REF!</definedName>
    <definedName name="SK_CA_FEB">[16]SAKAI!$X$6:$AF$342</definedName>
    <definedName name="SK_CA_JAN">[16]SAKAI!$M$6:$U$316</definedName>
    <definedName name="SK_CA_NOW">[16]SAKAI!$AJ$7:$AR$344</definedName>
    <definedName name="SK_IN_12E">[16]SAKAI!$B$6:$J$383</definedName>
    <definedName name="SKEW" localSheetId="11">#REF!</definedName>
    <definedName name="SKEW" localSheetId="9">#REF!</definedName>
    <definedName name="SKEW" localSheetId="2">#REF!</definedName>
    <definedName name="SKEW" localSheetId="3">#REF!</definedName>
    <definedName name="SKEW" localSheetId="6">#REF!</definedName>
    <definedName name="SKEW">#REF!</definedName>
    <definedName name="ss" localSheetId="11">#REF!</definedName>
    <definedName name="ss" localSheetId="4">#REF!</definedName>
    <definedName name="ss" localSheetId="5">#REF!</definedName>
    <definedName name="ss" localSheetId="9">#REF!</definedName>
    <definedName name="ss" localSheetId="2">#REF!</definedName>
    <definedName name="ss" localSheetId="3">#REF!</definedName>
    <definedName name="ss" localSheetId="6">#REF!</definedName>
    <definedName name="ss">#REF!</definedName>
    <definedName name="Street">'[11]Street Value'!$A$1:$J$65536</definedName>
    <definedName name="sum" localSheetId="11">#REF!</definedName>
    <definedName name="sum" localSheetId="9">#REF!</definedName>
    <definedName name="sum" localSheetId="2">#REF!</definedName>
    <definedName name="sum" localSheetId="3">#REF!</definedName>
    <definedName name="sum" localSheetId="6">#REF!</definedName>
    <definedName name="sum">#REF!</definedName>
    <definedName name="SUMMARY1" localSheetId="11">#REF!</definedName>
    <definedName name="SUMMARY1" localSheetId="9">#REF!</definedName>
    <definedName name="SUMMARY1" localSheetId="2">#REF!</definedName>
    <definedName name="SUMMARY1" localSheetId="3">#REF!</definedName>
    <definedName name="SUMMARY1" localSheetId="6">#REF!</definedName>
    <definedName name="SUMMARY1">#REF!</definedName>
    <definedName name="SUMMARY2" localSheetId="11">#REF!</definedName>
    <definedName name="SUMMARY2" localSheetId="9">#REF!</definedName>
    <definedName name="SUMMARY2" localSheetId="2">#REF!</definedName>
    <definedName name="SUMMARY2" localSheetId="3">#REF!</definedName>
    <definedName name="SUMMARY2" localSheetId="6">#REF!</definedName>
    <definedName name="SUMMARY2">#REF!</definedName>
    <definedName name="t" localSheetId="11">#REF!</definedName>
    <definedName name="t" localSheetId="9">#REF!</definedName>
    <definedName name="t" localSheetId="2">#REF!</definedName>
    <definedName name="t" localSheetId="3">#REF!</definedName>
    <definedName name="t" localSheetId="6">#REF!</definedName>
    <definedName name="t">#REF!</definedName>
    <definedName name="Table_I01">'[52](All)Base'!$A$21:$O$56</definedName>
    <definedName name="Table_I02">'[52](All)Base'!$A$59:$O$93</definedName>
    <definedName name="Table_I0304">'[52](All)Base'!$A$100:$O$137</definedName>
    <definedName name="Table_I0506">'[52](All)Base'!$A$140:$O$177</definedName>
    <definedName name="Table_I0708">'[52](All)Base'!$A$180:$O$217</definedName>
    <definedName name="Table_I0910">'[52](All)Base'!$A$220:$O$257</definedName>
    <definedName name="Table_I1112">'[52](All)Base'!$A$260:$O$297</definedName>
    <definedName name="Table_I1314">'[52](All)Base'!$A$300:$O$337</definedName>
    <definedName name="Table_I1516">'[52](All)Base'!$A$340:$O$379</definedName>
    <definedName name="Table_I1718" localSheetId="11">'[53](All)Base'!#REF!</definedName>
    <definedName name="Table_I1718" localSheetId="9">'[53](All)Base'!#REF!</definedName>
    <definedName name="Table_I1718" localSheetId="2">'[53](All)Base'!#REF!</definedName>
    <definedName name="Table_I1718" localSheetId="3">'[53](All)Base'!#REF!</definedName>
    <definedName name="Table_I1718" localSheetId="6">'[53](All)Base'!#REF!</definedName>
    <definedName name="Table_I1718">'[53](All)Base'!#REF!</definedName>
    <definedName name="Table_I1920" localSheetId="11">'[53](All)Base'!#REF!</definedName>
    <definedName name="Table_I1920" localSheetId="9">'[53](All)Base'!#REF!</definedName>
    <definedName name="Table_I1920" localSheetId="2">'[53](All)Base'!#REF!</definedName>
    <definedName name="Table_I1920" localSheetId="3">'[53](All)Base'!#REF!</definedName>
    <definedName name="Table_I1920" localSheetId="6">'[53](All)Base'!#REF!</definedName>
    <definedName name="Table_I1920">'[53](All)Base'!#REF!</definedName>
    <definedName name="Table_I2122">'[52](All)Base'!$A$460:$N$498</definedName>
    <definedName name="Table_I2122_ANZ">[54]ANZBase!$A$460:$O$498</definedName>
    <definedName name="Table_I2122_APEJ">[55]APEJBase!$A$460:$N$498</definedName>
    <definedName name="Table_I2122_APEJXANZ">[56]APEJXANZBase!$A$460:$O$498</definedName>
    <definedName name="Table_I2122_APEJXANZXROAP">[57]APEJXANZXROAPBase!$A$460:$O$498</definedName>
    <definedName name="Table_I2122_APXANZXROAP">[58]APXANZXROAPBase!$A$460:$O$498</definedName>
    <definedName name="Table_I2122_ASEAN">[59]ASEANBase!$A$460:$O$498</definedName>
    <definedName name="Table_I2122_ASEANIBM" localSheetId="11">#REF!</definedName>
    <definedName name="Table_I2122_ASEANIBM" localSheetId="9">#REF!</definedName>
    <definedName name="Table_I2122_ASEANIBM" localSheetId="2">#REF!</definedName>
    <definedName name="Table_I2122_ASEANIBM" localSheetId="3">#REF!</definedName>
    <definedName name="Table_I2122_ASEANIBM" localSheetId="6">#REF!</definedName>
    <definedName name="Table_I2122_ASEANIBM">#REF!</definedName>
    <definedName name="Table_I2122_ASEANIndia">[60]ASEANIndiaBase!$A$460:$O$498</definedName>
    <definedName name="Table_I2122_Australia">[61]AustraliaBase!$A$460:$O$498</definedName>
    <definedName name="Table_I2122_GCD">[62]GCDBase!$A$460:$O$498</definedName>
    <definedName name="Table_I2122_HK">'[63]Hong KongBase'!$A$460:$O$498</definedName>
    <definedName name="Table_I2122_India" localSheetId="11">#REF!</definedName>
    <definedName name="Table_I2122_India" localSheetId="9">#REF!</definedName>
    <definedName name="Table_I2122_India" localSheetId="2">#REF!</definedName>
    <definedName name="Table_I2122_India" localSheetId="3">#REF!</definedName>
    <definedName name="Table_I2122_India" localSheetId="6">#REF!</definedName>
    <definedName name="Table_I2122_India">#REF!</definedName>
    <definedName name="Table_I2122_Indonesia">[64]IndonesiaBase!$A$460:$O$498</definedName>
    <definedName name="Table_I2122_Japan">[64]JapanBase!$A$460:$O$498</definedName>
    <definedName name="Table_I2122_Korea">[64]KoreaBase!$A$460:$O$498</definedName>
    <definedName name="Table_I2122_Malaysia">[64]MalaysiaBase!$A$460:$O$498</definedName>
    <definedName name="Table_I2122_NZ">'[64]New ZealandBase'!$A$460:$O$498</definedName>
    <definedName name="Table_I2122_Philippines">[64]PhilippinesBase!$A$460:$O$498</definedName>
    <definedName name="Table_I2122_PRC">[64]PRCBase!$A$460:$O$498</definedName>
    <definedName name="Table_I2122_ROAP" localSheetId="11">#REF!</definedName>
    <definedName name="Table_I2122_ROAP" localSheetId="9">#REF!</definedName>
    <definedName name="Table_I2122_ROAP" localSheetId="2">#REF!</definedName>
    <definedName name="Table_I2122_ROAP" localSheetId="3">#REF!</definedName>
    <definedName name="Table_I2122_ROAP" localSheetId="6">#REF!</definedName>
    <definedName name="Table_I2122_ROAP">#REF!</definedName>
    <definedName name="Table_I2122_Singapore">[64]SingaporeBase!$A$460:$O$498</definedName>
    <definedName name="Table_I2122_Taiwan">[64]TaiwanBase!$A$460:$O$498</definedName>
    <definedName name="Table_I2122_Thailand">[64]ThailandBase!$A$460:$O$498</definedName>
    <definedName name="Table_I2122_Vietnam">[64]VietnamBase!$A$460:$O$498</definedName>
    <definedName name="Table_III" localSheetId="11">#REF!</definedName>
    <definedName name="Table_III" localSheetId="9">#REF!</definedName>
    <definedName name="Table_III" localSheetId="2">#REF!</definedName>
    <definedName name="Table_III" localSheetId="3">#REF!</definedName>
    <definedName name="Table_III" localSheetId="6">#REF!</definedName>
    <definedName name="Table_III">#REF!</definedName>
    <definedName name="Table_IV" localSheetId="11">#REF!</definedName>
    <definedName name="Table_IV" localSheetId="9">#REF!</definedName>
    <definedName name="Table_IV" localSheetId="2">#REF!</definedName>
    <definedName name="Table_IV" localSheetId="3">#REF!</definedName>
    <definedName name="Table_IV" localSheetId="6">#REF!</definedName>
    <definedName name="Table_IV">#REF!</definedName>
    <definedName name="Table_V">[65]APDChan!$A$1:$K$20</definedName>
    <definedName name="TableII_01">'[52](All)FF'!$A$1:$O$31</definedName>
    <definedName name="TableII_02">'[52](All)FF'!$A$35:$O$55</definedName>
    <definedName name="TableII_0304" localSheetId="11">'[66](All)FF'!#REF!</definedName>
    <definedName name="TableII_0304" localSheetId="9">'[66](All)FF'!#REF!</definedName>
    <definedName name="TableII_0304" localSheetId="2">'[66](All)FF'!#REF!</definedName>
    <definedName name="TableII_0304" localSheetId="3">'[66](All)FF'!#REF!</definedName>
    <definedName name="TableII_0304" localSheetId="6">'[66](All)FF'!#REF!</definedName>
    <definedName name="TableII_0304">'[66](All)FF'!#REF!</definedName>
    <definedName name="TableII_0506" localSheetId="11">'[66](All)FF'!#REF!</definedName>
    <definedName name="TableII_0506" localSheetId="9">'[66](All)FF'!#REF!</definedName>
    <definedName name="TableII_0506" localSheetId="2">'[66](All)FF'!#REF!</definedName>
    <definedName name="TableII_0506" localSheetId="3">'[66](All)FF'!#REF!</definedName>
    <definedName name="TableII_0506" localSheetId="6">'[66](All)FF'!#REF!</definedName>
    <definedName name="TableII_0506">'[66](All)FF'!#REF!</definedName>
    <definedName name="TableII_0708" localSheetId="11">'[66](All)FF'!#REF!</definedName>
    <definedName name="TableII_0708" localSheetId="9">'[66](All)FF'!#REF!</definedName>
    <definedName name="TableII_0708" localSheetId="2">'[66](All)FF'!#REF!</definedName>
    <definedName name="TableII_0708" localSheetId="3">'[66](All)FF'!#REF!</definedName>
    <definedName name="TableII_0708" localSheetId="6">'[66](All)FF'!#REF!</definedName>
    <definedName name="TableII_0708">'[66](All)FF'!#REF!</definedName>
    <definedName name="TableII_0910" localSheetId="11">'[66](All)FF'!#REF!</definedName>
    <definedName name="TableII_0910" localSheetId="9">'[66](All)FF'!#REF!</definedName>
    <definedName name="TableII_0910" localSheetId="2">'[66](All)FF'!#REF!</definedName>
    <definedName name="TableII_0910" localSheetId="3">'[66](All)FF'!#REF!</definedName>
    <definedName name="TableII_0910" localSheetId="6">'[66](All)FF'!#REF!</definedName>
    <definedName name="TableII_0910">'[66](All)FF'!#REF!</definedName>
    <definedName name="TableII_1112" localSheetId="11">'[66](All)FF'!#REF!</definedName>
    <definedName name="TableII_1112" localSheetId="9">'[66](All)FF'!#REF!</definedName>
    <definedName name="TableII_1112" localSheetId="2">'[66](All)FF'!#REF!</definedName>
    <definedName name="TableII_1112" localSheetId="3">'[66](All)FF'!#REF!</definedName>
    <definedName name="TableII_1112" localSheetId="6">'[66](All)FF'!#REF!</definedName>
    <definedName name="TableII_1112">'[66](All)FF'!#REF!</definedName>
    <definedName name="TableII_1314" localSheetId="11">'[66](All)FF'!#REF!</definedName>
    <definedName name="TableII_1314" localSheetId="9">'[66](All)FF'!#REF!</definedName>
    <definedName name="TableII_1314" localSheetId="2">'[66](All)FF'!#REF!</definedName>
    <definedName name="TableII_1314" localSheetId="3">'[66](All)FF'!#REF!</definedName>
    <definedName name="TableII_1314" localSheetId="6">'[66](All)FF'!#REF!</definedName>
    <definedName name="TableII_1314">'[66](All)FF'!#REF!</definedName>
    <definedName name="TableII_1516" localSheetId="11">'[66](All)FF'!#REF!</definedName>
    <definedName name="TableII_1516" localSheetId="9">'[66](All)FF'!#REF!</definedName>
    <definedName name="TableII_1516" localSheetId="2">'[66](All)FF'!#REF!</definedName>
    <definedName name="TableII_1516" localSheetId="3">'[66](All)FF'!#REF!</definedName>
    <definedName name="TableII_1516" localSheetId="6">'[66](All)FF'!#REF!</definedName>
    <definedName name="TableII_1516">'[66](All)FF'!#REF!</definedName>
    <definedName name="TableII_1718" localSheetId="11">'[66](All)FF'!#REF!</definedName>
    <definedName name="TableII_1718" localSheetId="9">'[66](All)FF'!#REF!</definedName>
    <definedName name="TableII_1718" localSheetId="2">'[66](All)FF'!#REF!</definedName>
    <definedName name="TableII_1718" localSheetId="3">'[66](All)FF'!#REF!</definedName>
    <definedName name="TableII_1718" localSheetId="6">'[66](All)FF'!#REF!</definedName>
    <definedName name="TableII_1718">'[66](All)FF'!#REF!</definedName>
    <definedName name="TableII_1920" localSheetId="11">'[66](All)FF'!#REF!</definedName>
    <definedName name="TableII_1920" localSheetId="9">'[66](All)FF'!#REF!</definedName>
    <definedName name="TableII_1920" localSheetId="2">'[66](All)FF'!#REF!</definedName>
    <definedName name="TableII_1920" localSheetId="3">'[66](All)FF'!#REF!</definedName>
    <definedName name="TableII_1920" localSheetId="6">'[66](All)FF'!#REF!</definedName>
    <definedName name="TableII_1920">'[66](All)FF'!#REF!</definedName>
    <definedName name="TableVI_0203" localSheetId="11">#REF!</definedName>
    <definedName name="TableVI_0203" localSheetId="9">#REF!</definedName>
    <definedName name="TableVI_0203" localSheetId="2">#REF!</definedName>
    <definedName name="TableVI_0203" localSheetId="3">#REF!</definedName>
    <definedName name="TableVI_0203" localSheetId="6">#REF!</definedName>
    <definedName name="TableVI_0203">#REF!</definedName>
    <definedName name="TableVI_1" localSheetId="11">#REF!</definedName>
    <definedName name="TableVI_1" localSheetId="9">#REF!</definedName>
    <definedName name="TableVI_1" localSheetId="2">#REF!</definedName>
    <definedName name="TableVI_1" localSheetId="3">#REF!</definedName>
    <definedName name="TableVI_1" localSheetId="6">#REF!</definedName>
    <definedName name="TableVI_1">#REF!</definedName>
    <definedName name="tahoma" localSheetId="11">#REF!</definedName>
    <definedName name="tahoma" localSheetId="9">#REF!</definedName>
    <definedName name="tahoma" localSheetId="2">#REF!</definedName>
    <definedName name="tahoma" localSheetId="3">#REF!</definedName>
    <definedName name="tahoma" localSheetId="6">#REF!</definedName>
    <definedName name="tahoma">#REF!</definedName>
    <definedName name="TC" localSheetId="11">[36]CAs!#REF!</definedName>
    <definedName name="TC" localSheetId="9">[36]CAs!#REF!</definedName>
    <definedName name="TC" localSheetId="2">[36]CAs!#REF!</definedName>
    <definedName name="TC" localSheetId="3">[36]CAs!#REF!</definedName>
    <definedName name="TC" localSheetId="6">[36]CAs!#REF!</definedName>
    <definedName name="TC">[36]CAs!#REF!</definedName>
    <definedName name="test" localSheetId="11">#REF!</definedName>
    <definedName name="test" localSheetId="9">#REF!</definedName>
    <definedName name="test" localSheetId="2">#REF!</definedName>
    <definedName name="test" localSheetId="3">#REF!</definedName>
    <definedName name="test" localSheetId="6">#REF!</definedName>
    <definedName name="test">#REF!</definedName>
    <definedName name="This_week">[34]Dashboard!$B$1</definedName>
    <definedName name="TP" localSheetId="11">[36]CAs!#REF!</definedName>
    <definedName name="TP" localSheetId="9">[36]CAs!#REF!</definedName>
    <definedName name="TP" localSheetId="2">[36]CAs!#REF!</definedName>
    <definedName name="TP" localSheetId="3">[36]CAs!#REF!</definedName>
    <definedName name="TP" localSheetId="6">[36]CAs!#REF!</definedName>
    <definedName name="TP">[36]CAs!#REF!</definedName>
    <definedName name="TPAUChanDisc">[14]Variables!$D$8</definedName>
    <definedName name="TR" localSheetId="11">'[67] 1Q I&amp;E'!#REF!</definedName>
    <definedName name="TR" localSheetId="9">'[67] 1Q I&amp;E'!#REF!</definedName>
    <definedName name="TR" localSheetId="2">'[67] 1Q I&amp;E'!#REF!</definedName>
    <definedName name="TR" localSheetId="3">'[67] 1Q I&amp;E'!#REF!</definedName>
    <definedName name="TR" localSheetId="6">'[67] 1Q I&amp;E'!#REF!</definedName>
    <definedName name="TR">'[67] 1Q I&amp;E'!#REF!</definedName>
    <definedName name="TVBklgAll">[68]TV_Roadmap!$I$210:$Y$210</definedName>
    <definedName name="TVCAsAll">[68]TV_Roadmap!$I$10:$Y$10</definedName>
    <definedName name="TVRev">[68]TV_Roadmap!$I$8:$Y$8</definedName>
    <definedName name="TVType">[68]TV_Roadmap!$I$2:$Y$2</definedName>
    <definedName name="Type2" localSheetId="11">[13]NOTES!#REF!</definedName>
    <definedName name="Type2" localSheetId="9">[13]NOTES!#REF!</definedName>
    <definedName name="Type2" localSheetId="2">[13]NOTES!#REF!</definedName>
    <definedName name="Type2" localSheetId="3">[13]NOTES!#REF!</definedName>
    <definedName name="Type2" localSheetId="6">[13]NOTES!#REF!</definedName>
    <definedName name="Type2">[13]NOTES!#REF!</definedName>
    <definedName name="UNIT">[69]FACTOR!$B$6</definedName>
    <definedName name="Url">[70]Kakakuhyoucrcg!$AL$2:$AL$65536</definedName>
    <definedName name="us" localSheetId="11">#REF!</definedName>
    <definedName name="us" localSheetId="9">#REF!</definedName>
    <definedName name="us" localSheetId="2">#REF!</definedName>
    <definedName name="us" localSheetId="3">#REF!</definedName>
    <definedName name="us" localSheetId="6">#REF!</definedName>
    <definedName name="us">#REF!</definedName>
    <definedName name="USDesktopTotalCPC">'[12]Data Input'!$C$30</definedName>
    <definedName name="WEEK" localSheetId="11">#REF!</definedName>
    <definedName name="WEEK" localSheetId="6">#REF!</definedName>
    <definedName name="WEEK">#REF!</definedName>
    <definedName name="werr">'[32](All)Base'!$A$180:$Q$217</definedName>
    <definedName name="Which_week">[34]Dashboard!$B$1</definedName>
    <definedName name="x" localSheetId="11">#REF!</definedName>
    <definedName name="x" localSheetId="9">#REF!</definedName>
    <definedName name="x" localSheetId="2">#REF!</definedName>
    <definedName name="x" localSheetId="3">#REF!</definedName>
    <definedName name="x" localSheetId="6">#REF!</definedName>
    <definedName name="x">#REF!</definedName>
    <definedName name="xx">'[5]CA_REV_BKLG_INV VIS 0309FL'!$CT$140:$CW$143,'[5]CA_REV_BKLG_INV VIS 0309FL'!$CY$140:$DB$143,'[5]CA_REV_BKLG_INV VIS 0309FL'!$DD$140:$DG$143,'[5]CA_REV_BKLG_INV VIS 0309FL'!$DI$140:$DT$143</definedName>
    <definedName name="xxx" localSheetId="11">#REF!</definedName>
    <definedName name="xxx" localSheetId="9">#REF!</definedName>
    <definedName name="xxx" localSheetId="2">#REF!</definedName>
    <definedName name="xxx" localSheetId="3">#REF!</definedName>
    <definedName name="xxx" localSheetId="6">#REF!</definedName>
    <definedName name="xxx">#REF!</definedName>
    <definedName name="y" localSheetId="11">'[71]DATA INPUT-linked'!#REF!</definedName>
    <definedName name="y" localSheetId="9">'[71]DATA INPUT-linked'!#REF!</definedName>
    <definedName name="y" localSheetId="2">'[71]DATA INPUT-linked'!#REF!</definedName>
    <definedName name="y" localSheetId="3">'[71]DATA INPUT-linked'!#REF!</definedName>
    <definedName name="y" localSheetId="6">'[71]DATA INPUT-linked'!#REF!</definedName>
    <definedName name="y">'[71]DATA INPUT-linked'!#REF!</definedName>
    <definedName name="yp" localSheetId="11">[31]NOTES!#REF!</definedName>
    <definedName name="yp" localSheetId="9">[31]NOTES!#REF!</definedName>
    <definedName name="yp" localSheetId="2">[31]NOTES!#REF!</definedName>
    <definedName name="yp" localSheetId="3">[31]NOTES!#REF!</definedName>
    <definedName name="yp" localSheetId="6">[31]NOTES!#REF!</definedName>
    <definedName name="yp">[31]NOTES!#REF!</definedName>
    <definedName name="z" localSheetId="11">#REF!</definedName>
    <definedName name="z" localSheetId="9">#REF!</definedName>
    <definedName name="z" localSheetId="2">#REF!</definedName>
    <definedName name="z" localSheetId="3">#REF!</definedName>
    <definedName name="z" localSheetId="6">#REF!</definedName>
    <definedName name="z">#REF!</definedName>
    <definedName name="あ">'[21]CA_REV_BKLG_INV&lt;VIS&gt;0310FL'!$CT$119:$CW$122,'[21]CA_REV_BKLG_INV&lt;VIS&gt;0310FL'!$CY$119:$DB$122,'[21]CA_REV_BKLG_INV&lt;VIS&gt;0310FL'!$DD$119:$DG$122,'[21]CA_REV_BKLG_INV&lt;VIS&gt;0310FL'!$DI$119:$DT$122</definedName>
    <definedName name="ネットワーク" localSheetId="11">#REF!</definedName>
    <definedName name="ネットワーク" localSheetId="9">#REF!</definedName>
    <definedName name="ネットワーク" localSheetId="2">#REF!</definedName>
    <definedName name="ネットワーク" localSheetId="3">#REF!</definedName>
    <definedName name="ネットワーク" localSheetId="6">#REF!</definedName>
    <definedName name="ネットワーク">#REF!</definedName>
    <definedName name="ﾒｰｶｰ型番" localSheetId="11">#REF!</definedName>
    <definedName name="ﾒｰｶｰ型番" localSheetId="9">#REF!</definedName>
    <definedName name="ﾒｰｶｰ型番" localSheetId="2">#REF!</definedName>
    <definedName name="ﾒｰｶｰ型番" localSheetId="3">#REF!</definedName>
    <definedName name="ﾒｰｶｰ型番" localSheetId="6">#REF!</definedName>
    <definedName name="ﾒｰｶｰ型番">#REF!</definedName>
    <definedName name="もに" localSheetId="11">#REF!</definedName>
    <definedName name="もに" localSheetId="9">#REF!</definedName>
    <definedName name="もに" localSheetId="2">#REF!</definedName>
    <definedName name="もに" localSheetId="3">#REF!</definedName>
    <definedName name="もに" localSheetId="6">#REF!</definedName>
    <definedName name="もに">#REF!</definedName>
    <definedName name="もに2" localSheetId="11">#REF!</definedName>
    <definedName name="もに2" localSheetId="9">#REF!</definedName>
    <definedName name="もに2" localSheetId="2">#REF!</definedName>
    <definedName name="もに2" localSheetId="3">#REF!</definedName>
    <definedName name="もに2" localSheetId="6">#REF!</definedName>
    <definedName name="もに2">#REF!</definedName>
    <definedName name="モニタ1" localSheetId="11">#REF!</definedName>
    <definedName name="モニタ1" localSheetId="9">#REF!</definedName>
    <definedName name="モニタ1" localSheetId="2">#REF!</definedName>
    <definedName name="モニタ1" localSheetId="3">#REF!</definedName>
    <definedName name="モニタ1" localSheetId="6">#REF!</definedName>
    <definedName name="モニタ1">#REF!</definedName>
    <definedName name="モニタ2" localSheetId="11">#REF!</definedName>
    <definedName name="モニタ2" localSheetId="9">#REF!</definedName>
    <definedName name="モニタ2" localSheetId="2">#REF!</definedName>
    <definedName name="モニタ2" localSheetId="3">#REF!</definedName>
    <definedName name="モニタ2" localSheetId="6">#REF!</definedName>
    <definedName name="モニタ2">#REF!</definedName>
    <definedName name="ㅇㅇㅇ">[46]SS!$A$76:$IV$77</definedName>
    <definedName name="仕切基準単価">[70]Kakakuhyoucrcg!$F$2:$F$65536</definedName>
    <definedName name="仕切率gp">[70]Kakakuhyoucrcg!$G$2:$G$65536</definedName>
    <definedName name="価格表">[72]Sheet2!$A$1:$IV$65536</definedName>
    <definedName name="全体_Order数" localSheetId="11">#REF!</definedName>
    <definedName name="全体_Order数" localSheetId="9">#REF!</definedName>
    <definedName name="全体_Order数" localSheetId="2">#REF!</definedName>
    <definedName name="全体_Order数" localSheetId="3">#REF!</definedName>
    <definedName name="全体_Order数" localSheetId="6">#REF!</definedName>
    <definedName name="全体_Order数">#REF!</definedName>
    <definedName name="受発注商品区分">[70]Kakakuhyoucrcg!$J$2:$J$65536</definedName>
    <definedName name="商品cd">[70]Kakakuhyoucrcg!$A$2:$A$65536</definedName>
    <definedName name="商品名" localSheetId="11">#REF!</definedName>
    <definedName name="商品名" localSheetId="9">#REF!</definedName>
    <definedName name="商品名" localSheetId="2">#REF!</definedName>
    <definedName name="商品名" localSheetId="3">#REF!</definedName>
    <definedName name="商品名" localSheetId="6">#REF!</definedName>
    <definedName name="商品名">#REF!</definedName>
    <definedName name="商品概要" localSheetId="11">#REF!</definedName>
    <definedName name="商品概要" localSheetId="9">#REF!</definedName>
    <definedName name="商品概要" localSheetId="2">#REF!</definedName>
    <definedName name="商品概要" localSheetId="3">#REF!</definedName>
    <definedName name="商品概要" localSheetId="6">#REF!</definedName>
    <definedName name="商品概要">#REF!</definedName>
    <definedName name="在庫区分" localSheetId="11">#REF!</definedName>
    <definedName name="在庫区分" localSheetId="9">#REF!</definedName>
    <definedName name="在庫区分" localSheetId="2">#REF!</definedName>
    <definedName name="在庫区分" localSheetId="3">#REF!</definedName>
    <definedName name="在庫区分" localSheetId="6">#REF!</definedName>
    <definedName name="在庫区分">#REF!</definedName>
    <definedName name="案内用商品cd" localSheetId="11">#REF!</definedName>
    <definedName name="案内用商品cd" localSheetId="9">#REF!</definedName>
    <definedName name="案内用商品cd" localSheetId="2">#REF!</definedName>
    <definedName name="案内用商品cd" localSheetId="3">#REF!</definedName>
    <definedName name="案内用商品cd" localSheetId="6">#REF!</definedName>
    <definedName name="案内用商品cd">#REF!</definedName>
    <definedName name="標準原価">[70]Kakakuhyoucrcg!$C$2:$C$65536</definedName>
    <definedName name="標準原価率" localSheetId="11">#REF!</definedName>
    <definedName name="標準原価率" localSheetId="9">#REF!</definedName>
    <definedName name="標準原価率" localSheetId="2">#REF!</definedName>
    <definedName name="標準原価率" localSheetId="3">#REF!</definedName>
    <definedName name="標準原価率" localSheetId="6">#REF!</definedName>
    <definedName name="標準原価率">#REF!</definedName>
    <definedName name="標準小売単価" localSheetId="11">#REF!</definedName>
    <definedName name="標準小売単価" localSheetId="9">#REF!</definedName>
    <definedName name="標準小売単価" localSheetId="2">#REF!</definedName>
    <definedName name="標準小売単価" localSheetId="3">#REF!</definedName>
    <definedName name="標準小売単価" localSheetId="6">#REF!</definedName>
    <definedName name="標準小売単価">#REF!</definedName>
    <definedName name="率テーブル" localSheetId="11">#REF!</definedName>
    <definedName name="率テーブル" localSheetId="9">#REF!</definedName>
    <definedName name="率テーブル" localSheetId="2">#REF!</definedName>
    <definedName name="率テーブル" localSheetId="3">#REF!</definedName>
    <definedName name="率テーブル" localSheetId="6">#REF!</definedName>
    <definedName name="率テーブル">#REF!</definedName>
    <definedName name="腌00" localSheetId="11">#REF!</definedName>
    <definedName name="腌00" localSheetId="9">#REF!</definedName>
    <definedName name="腌00" localSheetId="2">#REF!</definedName>
    <definedName name="腌00" localSheetId="3">#REF!</definedName>
    <definedName name="腌00" localSheetId="6">#REF!</definedName>
    <definedName name="腌00">#REF!</definedName>
    <definedName name="製造会社名" localSheetId="11">#REF!</definedName>
    <definedName name="製造会社名" localSheetId="9">#REF!</definedName>
    <definedName name="製造会社名" localSheetId="2">#REF!</definedName>
    <definedName name="製造会社名" localSheetId="3">#REF!</definedName>
    <definedName name="製造会社名" localSheetId="6">#REF!</definedName>
    <definedName name="製造会社名">#REF!</definedName>
    <definedName name="製造会社名k" localSheetId="11">#REF!</definedName>
    <definedName name="製造会社名k" localSheetId="9">#REF!</definedName>
    <definedName name="製造会社名k" localSheetId="2">#REF!</definedName>
    <definedName name="製造会社名k" localSheetId="3">#REF!</definedName>
    <definedName name="製造会社名k" localSheetId="6">#REF!</definedName>
    <definedName name="製造会社名k">#REF!</definedName>
    <definedName name="販売店価格" localSheetId="11">#REF!</definedName>
    <definedName name="販売店価格" localSheetId="9">#REF!</definedName>
    <definedName name="販売店価格" localSheetId="2">#REF!</definedName>
    <definedName name="販売店価格" localSheetId="3">#REF!</definedName>
    <definedName name="販売店価格" localSheetId="6">#REF!</definedName>
    <definedName name="販売店価格">#REF!</definedName>
    <definedName name="販売管理価格">[70]Kakakuhyoucrcg!$D$2:$D$65536</definedName>
    <definedName name="連結価格" localSheetId="11">#REF!</definedName>
    <definedName name="連結価格" localSheetId="9">#REF!</definedName>
    <definedName name="連結価格" localSheetId="2">#REF!</definedName>
    <definedName name="連結価格" localSheetId="3">#REF!</definedName>
    <definedName name="連結価格" localSheetId="6">#REF!</definedName>
    <definedName name="連結価格">#REF!</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65" i="16" l="1"/>
  <c r="D64" i="16"/>
  <c r="D63" i="16"/>
  <c r="D62" i="16"/>
  <c r="D61" i="16"/>
  <c r="D60" i="16"/>
  <c r="D55" i="16"/>
  <c r="D54" i="16"/>
  <c r="D51" i="16"/>
  <c r="D49" i="16"/>
  <c r="D47" i="16"/>
  <c r="D46" i="16"/>
  <c r="D45" i="16"/>
  <c r="D44" i="16"/>
  <c r="D43" i="16"/>
  <c r="D42" i="16"/>
  <c r="D41" i="16"/>
  <c r="D40" i="16"/>
  <c r="D39" i="16"/>
  <c r="D38" i="16"/>
  <c r="D35" i="16"/>
  <c r="D31" i="16"/>
  <c r="D29" i="16"/>
  <c r="D28" i="16"/>
  <c r="D27" i="16"/>
  <c r="D22" i="16"/>
  <c r="D21" i="16"/>
  <c r="D17" i="16"/>
  <c r="D14" i="16"/>
  <c r="D11" i="16"/>
  <c r="D10" i="16"/>
  <c r="D8" i="16"/>
  <c r="D7" i="16"/>
  <c r="D6" i="16"/>
  <c r="D5" i="16"/>
  <c r="D28" i="17"/>
  <c r="D27" i="17"/>
  <c r="D26" i="17"/>
  <c r="D25" i="17"/>
  <c r="D24" i="17"/>
  <c r="D23" i="17"/>
  <c r="D18" i="17"/>
  <c r="D17" i="17"/>
  <c r="D16" i="17"/>
  <c r="D14" i="17"/>
  <c r="D13" i="17"/>
  <c r="D12" i="17"/>
  <c r="D11" i="17"/>
  <c r="D10" i="17"/>
  <c r="D9" i="17"/>
  <c r="D8" i="17"/>
  <c r="D6" i="17"/>
  <c r="D5" i="17"/>
  <c r="D75" i="14" l="1"/>
  <c r="D74" i="14"/>
  <c r="D73" i="14"/>
  <c r="D72" i="14"/>
  <c r="D67" i="14"/>
  <c r="D66" i="14"/>
  <c r="D63" i="14"/>
  <c r="D62" i="14"/>
  <c r="D58" i="14"/>
  <c r="D57" i="14"/>
  <c r="D55" i="14"/>
  <c r="D54" i="14"/>
  <c r="D53" i="14"/>
  <c r="D48" i="14"/>
  <c r="D44" i="14"/>
  <c r="D41" i="14"/>
  <c r="D38" i="14"/>
  <c r="D36" i="14"/>
  <c r="D35" i="14"/>
  <c r="D33" i="14"/>
  <c r="D31" i="14"/>
  <c r="D30" i="14"/>
  <c r="D29" i="14"/>
  <c r="D26" i="14"/>
  <c r="D24" i="14"/>
  <c r="D22" i="14"/>
  <c r="D20" i="14"/>
  <c r="D19" i="14"/>
  <c r="D18" i="14"/>
  <c r="D17" i="14"/>
  <c r="D16" i="14"/>
  <c r="D15" i="14"/>
  <c r="D14" i="14"/>
  <c r="D13" i="14"/>
  <c r="D12" i="14"/>
  <c r="D38" i="15"/>
  <c r="D37" i="15"/>
  <c r="D36" i="15"/>
  <c r="D35" i="15"/>
  <c r="D34" i="15"/>
  <c r="D33" i="15"/>
  <c r="D28" i="15"/>
  <c r="D27" i="15"/>
  <c r="D26" i="15"/>
  <c r="D25" i="15"/>
  <c r="D24" i="15"/>
  <c r="D23" i="15"/>
  <c r="D22" i="15"/>
  <c r="D21" i="15"/>
  <c r="D20" i="15"/>
  <c r="D19" i="15"/>
  <c r="D18" i="15"/>
  <c r="D17" i="15"/>
  <c r="D16" i="15"/>
  <c r="D15" i="15"/>
  <c r="D14" i="15"/>
  <c r="D11" i="15"/>
  <c r="D10" i="15"/>
  <c r="F13" i="13"/>
  <c r="F14" i="13"/>
  <c r="F15" i="13"/>
  <c r="F17" i="13"/>
  <c r="F11" i="13"/>
  <c r="F10" i="13"/>
  <c r="F9" i="13"/>
  <c r="F8" i="13"/>
  <c r="F6" i="13"/>
  <c r="G52" i="2" l="1"/>
  <c r="G51" i="2"/>
  <c r="G50" i="2"/>
  <c r="G48" i="2"/>
  <c r="G47" i="2"/>
  <c r="G46" i="2"/>
  <c r="G45" i="2"/>
  <c r="G44" i="2"/>
  <c r="F22" i="12" l="1"/>
  <c r="F35" i="12"/>
  <c r="F34" i="12"/>
  <c r="F33" i="12"/>
  <c r="F31" i="12"/>
  <c r="F29" i="12"/>
  <c r="F27" i="12"/>
  <c r="F26" i="12"/>
  <c r="F25" i="12"/>
  <c r="F19" i="12"/>
  <c r="F17" i="12"/>
  <c r="F14" i="12"/>
  <c r="F11" i="12"/>
  <c r="F8" i="12"/>
  <c r="F24" i="12"/>
  <c r="F23" i="12"/>
  <c r="E26" i="11" l="1"/>
  <c r="E25" i="11"/>
  <c r="E24" i="11"/>
  <c r="E23" i="11"/>
  <c r="E22" i="11"/>
  <c r="E21" i="11"/>
  <c r="E20" i="11"/>
  <c r="E19" i="11"/>
  <c r="E18" i="11"/>
  <c r="E17" i="11"/>
  <c r="E15" i="11"/>
  <c r="E14" i="11"/>
  <c r="E12" i="11"/>
  <c r="E11" i="11"/>
  <c r="E10" i="11"/>
  <c r="E12" i="4" l="1"/>
  <c r="E11" i="4"/>
  <c r="E19" i="3"/>
  <c r="E18" i="3"/>
  <c r="E15" i="3"/>
  <c r="E13" i="3"/>
  <c r="E11" i="3"/>
  <c r="E9" i="3"/>
  <c r="E8" i="3"/>
  <c r="G43" i="2"/>
  <c r="G42" i="2"/>
  <c r="G41" i="2"/>
  <c r="G40" i="2"/>
  <c r="G39" i="2"/>
  <c r="G38" i="2"/>
  <c r="G37" i="2"/>
  <c r="G36" i="2"/>
  <c r="G35" i="2"/>
  <c r="G34" i="2"/>
  <c r="G33" i="2"/>
  <c r="G32" i="2"/>
  <c r="G31" i="2"/>
  <c r="G30" i="2"/>
  <c r="G29" i="2"/>
  <c r="G28" i="2"/>
  <c r="G27" i="2"/>
  <c r="G26" i="2"/>
  <c r="G25" i="2"/>
  <c r="G24" i="2"/>
  <c r="G23" i="2"/>
  <c r="G22" i="2"/>
  <c r="G21" i="2"/>
  <c r="G20" i="2"/>
  <c r="G19" i="2"/>
  <c r="G18" i="2"/>
  <c r="G17" i="2"/>
  <c r="G16" i="2"/>
  <c r="G15" i="2"/>
  <c r="G13" i="2"/>
  <c r="G12" i="2"/>
  <c r="G11" i="2"/>
  <c r="G10" i="2"/>
  <c r="G9" i="2"/>
  <c r="G8" i="2"/>
  <c r="G7" i="2"/>
  <c r="R38" i="2"/>
</calcChain>
</file>

<file path=xl/sharedStrings.xml><?xml version="1.0" encoding="utf-8"?>
<sst xmlns="http://schemas.openxmlformats.org/spreadsheetml/2006/main" count="3938" uniqueCount="1497">
  <si>
    <t>Innovix PN</t>
  </si>
  <si>
    <t>P/N</t>
  </si>
  <si>
    <t>Model</t>
  </si>
  <si>
    <t>Size</t>
  </si>
  <si>
    <t>Image</t>
  </si>
  <si>
    <t>RRP</t>
  </si>
  <si>
    <t>Processor</t>
  </si>
  <si>
    <t>RAM</t>
  </si>
  <si>
    <t>HDD</t>
  </si>
  <si>
    <t>VGA</t>
  </si>
  <si>
    <t>Optical Dive</t>
  </si>
  <si>
    <t>Communication</t>
  </si>
  <si>
    <t>FOC</t>
  </si>
  <si>
    <t>OS</t>
  </si>
  <si>
    <t>Warranty</t>
  </si>
  <si>
    <t>Full Spec</t>
  </si>
  <si>
    <t>In. GST</t>
  </si>
  <si>
    <t>Acer Revo One</t>
  </si>
  <si>
    <t>PC1603160029</t>
  </si>
  <si>
    <t>DT.SYYSM.002</t>
  </si>
  <si>
    <t>RL85_Pw5200U</t>
  </si>
  <si>
    <t>Nil</t>
  </si>
  <si>
    <t>Intel® Core™ i5 5200U</t>
  </si>
  <si>
    <t xml:space="preserve">8GB DDR3 </t>
  </si>
  <si>
    <t>2TB</t>
  </si>
  <si>
    <t>Intel® HD Graphics</t>
  </si>
  <si>
    <t>No</t>
  </si>
  <si>
    <t>802.11 b/g/n/ac</t>
  </si>
  <si>
    <t>Acer Exclusive Wireless Kyb &amp; Mse</t>
  </si>
  <si>
    <t>Genuine Windows® 10</t>
  </si>
  <si>
    <t>1  yr</t>
  </si>
  <si>
    <t>Genuine Windows® 10
Intel® Core™ i5 5200U (2.2GHz w/Turbo Boost ≤2.7GHz)
8GB DDR3 (upgradable to 8GB)
2TB SATA
SD Card
Intel® HD Graphics
Integrated high-definition audio
802.11 b/g/n/ac, Gigabit Ethernet, Bluetooth®4.0
Front/Side I/O connectors :
• Card reader
Rear I/O connectors :
• HDMI port(s): 1 • Mini DisplayPort(DP): 1
• LAN port(s): 1
• Audio jack(s): 1 
• USB 2.0 port(s): 2
• USB 3.0 port(s): 2
Expansion :
• Mini PCI Express® slot(s): 1"
Acer Exclusive Wireless Kyb &amp; Mse
1.7 Litre / 106.5 (W) x 106.5 (D) x 155 (H) mm
1 Year Local Limited Warranty</t>
  </si>
  <si>
    <t>Aspire XC Series</t>
  </si>
  <si>
    <t>4GB DDR3L</t>
  </si>
  <si>
    <t>1TB</t>
  </si>
  <si>
    <t xml:space="preserve">Intel® HD Graphics </t>
  </si>
  <si>
    <t xml:space="preserve">Yes </t>
  </si>
  <si>
    <t>Acer USB Kyb &amp; Mse</t>
  </si>
  <si>
    <t>1 yr</t>
  </si>
  <si>
    <t>PC1605030013</t>
  </si>
  <si>
    <t>DT.B16SM.012</t>
  </si>
  <si>
    <r>
      <t xml:space="preserve">AXC710-6100W10 </t>
    </r>
    <r>
      <rPr>
        <sz val="9"/>
        <color indexed="10"/>
        <rFont val="Calibri"/>
        <family val="2"/>
      </rPr>
      <t>(New PN)</t>
    </r>
  </si>
  <si>
    <t>Intel® Core™ i3 6100</t>
  </si>
  <si>
    <t>802.11 b/g/n, Gigabit Ethernet</t>
  </si>
  <si>
    <t xml:space="preserve">Acer USB Kyb &amp; Mse </t>
  </si>
  <si>
    <t>3 yr onsite</t>
  </si>
  <si>
    <t>Genuine Windows® 10
Intel® Core™ i3 6100 (3.7GHz)
Intel® H110 Express Chipset 
4GB DDR3L (upgradable to 8GB*2)
1TB SATA 
DVD SuperMultiplus Writer 
Intel® HD Graphics 
Integrated high-definition, 5.1 channel surround sound
802.11 b/g/n, Gigabit Ethernet, Bluetooth®4.0 
Front/Side I/O connectors :
• Card reader • Audio jack(s): 2 • USB 3.0 port(s): 2
Rear I/O connectors :
• HDMI out port(s): 2 • LAN port(s): 1
• Audio jack(s): 3 • USB 2.0 port(s): 2 • USB 3.0 port(s): 2
Expansion :
• PCIe x16 slot(s): 1 • PCIe x1 slot(s): 1
100 (W) x 397.7 (D) x 277.5 (H) mm
Acer USB Kyb &amp; Mse
3 Years Onsite Local Limited Warranty</t>
  </si>
  <si>
    <t xml:space="preserve"> PC1605100022</t>
  </si>
  <si>
    <t>DT.B16SM.013</t>
  </si>
  <si>
    <r>
      <t xml:space="preserve">AXC710-6400W10 </t>
    </r>
    <r>
      <rPr>
        <sz val="9"/>
        <color indexed="10"/>
        <rFont val="Calibri"/>
        <family val="2"/>
      </rPr>
      <t>(Limited)</t>
    </r>
  </si>
  <si>
    <t>Intel® Core™ i5 6400</t>
  </si>
  <si>
    <t xml:space="preserve">4 GB DDR3L </t>
  </si>
  <si>
    <t>Genuine Windows® 10
Intel® Core™ i5 6400 (2.7GHz w/Turbo Boost ≤3.3GHz)
Intel® H110 Express Chipset 
4GB DDR3L (upgradable to 8GB*2)
1TB SATA
DVD SuperMultiplus Writer 
Intel® HD Graphics 
Integrated high-definition, 5.1-channel surround sound
802.11 b/g/n, Gigabit Ethernet, Bluetooth®4.0 
Front/Side I/O connectors :
• Card reader • Audio jack(s): 2 • USB 3.0 port(s): 2
Rear I/O connectors :
• HDMI out port(s): 2 • LAN port(s): 1
• Audio jack(s): 3 • USB 2.0 port(s): 2 • USB 3.0 port(s): 2
Expansion :
• PCIe x16 slot(s): 1 • PCIe x1 slot(s): 1
100 (W) x 397.7 (D) x 277.5 (H) mm
Acer USB Kyb &amp; Mse
3 Years Onsite Local Limited Warranty</t>
  </si>
  <si>
    <t>PC1604210018</t>
  </si>
  <si>
    <t>DT.B16SM.011</t>
  </si>
  <si>
    <t>AXC710-6400W10D</t>
  </si>
  <si>
    <t>4 GB DDR3L</t>
  </si>
  <si>
    <t>1 TB</t>
  </si>
  <si>
    <t xml:space="preserve">NVIDIA® GeForce® GT720 2GB </t>
  </si>
  <si>
    <t xml:space="preserve">Acer Wireless Kyb &amp; Mse </t>
  </si>
  <si>
    <t xml:space="preserve">Genuine Windows® 10
Intel® Core™ i5 6400 (2.7GHz w/Turbo Boost ≤3.3GHz)
Intel® H110 Express Chipset 
4GB DDR3L (upgradable to 8GB*2)
1TB SATA
DVD SuperMultiplus Writer 
Multi-In-One
NVIDIA® GeForce® GT 720 2 GB 
Integrated high-definition, 5.1 channel surround sound 
802.11 b/g/n, Gigabit Ethernet, Bluetooth®4.0 
Front/Side I/O connectors :
• Card reader • Audio jack(s): 2 • USB 3.0 port(s): 2
Rear I/O connectors :
• HDMI port(s): 2 • LAN port(s): 1
• Audio jack(s): 3 • USB 2.0 port(s): 2 • USB 3.0 port(s): 2
Expansion :
• PCIe x16 slot(s): 1 • PCIe x1 slot(s): 1
≤8.5 Litre / 100 (W) x 397.7 (D) x 277.5 (H) mm 
Acer Wireless Kyb &amp; Mse 
3 Years Onsite Local Limited Warranty                                                                                                  </t>
  </si>
  <si>
    <t>PC1604180021</t>
  </si>
  <si>
    <t>DT.B16SM.004</t>
  </si>
  <si>
    <t>AXC710-6700W10D</t>
  </si>
  <si>
    <t>Intel® Core™ i7 6700</t>
  </si>
  <si>
    <t>2 TB</t>
  </si>
  <si>
    <t xml:space="preserve">NVIDIA® GeForce® GTX745 4GB </t>
  </si>
  <si>
    <t>BluRay Writer</t>
  </si>
  <si>
    <t>Acer Wireless Kyb &amp; Mse, USB Speaker</t>
  </si>
  <si>
    <t>Genuine Windows® 10
Intel® Core™ i7 6700 (3.4GHz w/Turbo Boost ≤4.0GHz)
Intel® H110 Express Chipset 
4GB DDR3L (upgradable to 16GB)
2TB SATA
Bluray Writer 
Multi-In-One
NVIDIA® GeForce® GTX745 4GB 
Integrated high-definition, 5.1-channel surround sound
802.11 b/g/n, Gigabit Ethernet, Bluetooth®4.0 
Front/Side I/O connectors :
• Card reader • Audio jack(s): 2 • USB 3.0 port(s): 2
Rear I/O connectors :
• D-Sub port(s): 1 • HDMI port(s): 1 • LAN port(s): 1
• Audio jack(s): 3 • USB 2.0 port(s): 4
Expansion :
• PCIe x16 slot(s): 1 • PCIe x1 slot(s): 1
• Mini PCI Express® slot(s): 1
≤8.5 Litre / 367 (W) x 269.5 (D) x 100 (H) mm 
Acer Wireless Kyb &amp; Mse, USB Speaker
3 Years Onsite Local Limited Warranty</t>
  </si>
  <si>
    <t>Intel® Pentium® N3700</t>
  </si>
  <si>
    <t>2GB DDR3L</t>
  </si>
  <si>
    <t>500GB</t>
  </si>
  <si>
    <t>3 yr</t>
  </si>
  <si>
    <t>Aspire Z Series</t>
  </si>
  <si>
    <t>PC1603160037</t>
  </si>
  <si>
    <t>DQ.B2QSM.001</t>
  </si>
  <si>
    <t>AZ1612-3700W10</t>
  </si>
  <si>
    <t xml:space="preserve">19.5" 1600x900 
(Non-Touch) </t>
  </si>
  <si>
    <t>Genuine Windows® 10
Intel® Pentium® processor N3700 (1.6 GHz with Intel® Turbo Burst Technology up to 2.4 GHz, 2 MB cache, 1600 MHz FSB, quad-core, 6W)
19.5" 1600x900 resolution, LED-backlit TFT LCD
Non-Touch 
4GB DDR3L (upgradable to 8GB*1)
500GB SATA 
DVD SuperMultiplus Writer                                                                   
Intel® HD Graphics
Built-in stereo speakers                                                                  
Built-In Webcam
802.11 b/g/n, Gigabit Ethernet
Front/Side I/O connectors :
• Card reader 
Rear I/O connectors
• HDMI- port(s): 1out • LAN port(s): 1 • Audio jack(s): 1
• USB 2.0 port(s): 2 • USB 3.0 port(s): 1                                        Expansion :                                                                                                     • Mini PCI Express® slot(s): 1
478.24 (W) x 31.2 (D) x 326.25 (H) mm
Acer USB Kyb &amp; Mse             
3 Years Onsite Local Limited Warranty</t>
  </si>
  <si>
    <t>PC1602220019</t>
  </si>
  <si>
    <t>DQ.B3SSM.001</t>
  </si>
  <si>
    <t>AZ3705-5005W10</t>
  </si>
  <si>
    <t>21.5" 1920x1080 (with touch)</t>
  </si>
  <si>
    <t>Intel® Core™ i3 5005</t>
  </si>
  <si>
    <t xml:space="preserve">4GB DDR3L </t>
  </si>
  <si>
    <t xml:space="preserve">Acer Wireless Kyb &amp; Mse      </t>
  </si>
  <si>
    <t>Genuine Windows® 10                  
Intel® Core™ Ci3-5005U (2.0GHz)       
21.5" 1920x1080 resolution, LED-backlit LCD                                            
Multi-touch input points : 10
4GB DDR3L (upgradable to 8GB*2)
1TB SATA
DVD SuperMultiplus Writer 
Built-in stereo speakers
Built-In 2.0MP HD Webcam    
802.11 b/g/n, Gigabit Ethernet, Bluetooth®4.0  Front/Side I/O connectors :
• Card reader •  Audio jack(s): 1 
• USB 3.0 port(s): 2
Rear I/O connectors
• HDMI- port(s): 2 • LAN port(s): 1
• USB 2.0 port(s): 3 
Acer Wireless Kyb &amp; Mse                       
3 Years Onsite Local Limited Warranty</t>
  </si>
  <si>
    <t>PC1604210022</t>
  </si>
  <si>
    <t>DQ.B2YSM.001</t>
  </si>
  <si>
    <t>AZ3715-6400W10D</t>
  </si>
  <si>
    <t xml:space="preserve">23.8" 1920x1080 (with touch)  </t>
  </si>
  <si>
    <t>Intel® Core™ i5 6400T</t>
  </si>
  <si>
    <t>4GB DDR4</t>
  </si>
  <si>
    <t>NVIDIA® GeForce® 940M 2GB</t>
  </si>
  <si>
    <t>Acer Wireless Kyb &amp; Mse</t>
  </si>
  <si>
    <t xml:space="preserve">Genuine Windows® 10       </t>
  </si>
  <si>
    <t>Genuine Windows® 10       
Intel® Core™ i5 6400T (2.2GHz w/Turbo Boost ≤2.8GHz)
Intel® H110 Express Chipset        
23.8" 1920x1080 resolution, LED-backlit LCD
Panel Tiltable from -5° to 25° 
4GB DDR4 (upgradable to 8GB*2)
1TB SATA
DVD SuperMultiplus Writer
NVIDIA® GeForce® 940M, 2 GB DDR3
Built-in stereo speakers
Built-In 2.0MP FHD Webcam
802.11ac/a/b/g/n, supporting MU-MIMO technology, Gigabit Ethernet, Bluetooth®4.0
Front/Side I/O connectors
• Card reader • Audio jack(s): 1 
• USB 3.0 port(s): 2
Rear I/O connectors
• HDMI-in/out port(s): 2 • LAN port(s): 1
• USB 2.0 port(s): 1 • USB 3.0 port(s): 2
Acer Wireless Kyb &amp; Mse
592.8 (W) x 36 (D) x 468.6 (H) mm
3 Years Onsite Local Limited Warranty</t>
  </si>
  <si>
    <t>Aspire U5 Series</t>
  </si>
  <si>
    <t>PC1604210023</t>
  </si>
  <si>
    <t>DQ.B1KSM.004</t>
  </si>
  <si>
    <t>AU5710-6400T</t>
  </si>
  <si>
    <t>23.8" 1920x1080 (with touch)</t>
  </si>
  <si>
    <t>8GB DDR4</t>
  </si>
  <si>
    <t>802.11 a/b/g/n, Gigabit Ethernet, Bluetooth®4.0</t>
  </si>
  <si>
    <t xml:space="preserve">Genuine Windows® 10      </t>
  </si>
  <si>
    <t xml:space="preserve">AU5710-6400T
Genuine Windows® 10
Intel® Core™ Ci5-6400T (2.2GHz w/Turbo Boost ≤2.8GHz)
Intel® H110 Express Chipset
23.8" 1920x1080 resolution, LED-backlit LCD IPS with 178° Viewing angle    
Integrated Windows® 10 compliant multi-touch capable   
8GB DDR4 (upgradable to 8GB*2)
1TB SATA
6X Blu-ray DiscTM re-writeable
NVIDIA® GeForce® GTX940M 2GB
Dolby® Digital Plus™ Home Theater® with 2 built-in stereo speakers
2.0 MP integrated high-sense webcam
802.11 ac, Gigabit Ethernet, Bluetooth®4.0
Front/Side I/O connectors :
∙ Card reader ∙ Audio jack(s): 1 ∙ USB 3.0 port(s): 2
Rear I/O connectors
∙ HDMI-in/out port(s): 1in 1out ∙ LAN port(s): 1
∙ USB 2.0 port(s): 1 ∙ USB 3.0 port(s): 2
580 (W) x 37 (D) x 464 (H) mm
Acer Exclusive Wireless Kyb &amp; Mse                   
3 Years Onsite Local Limited Warranty
</t>
  </si>
  <si>
    <t>Marketing Name</t>
  </si>
  <si>
    <t>Colour</t>
  </si>
  <si>
    <t>Weight</t>
  </si>
  <si>
    <t xml:space="preserve">OS </t>
  </si>
  <si>
    <t>Remarks</t>
  </si>
  <si>
    <t>Acer Iconia &amp; Aspire Switch (2-in1) Series</t>
  </si>
  <si>
    <t>Integrated</t>
  </si>
  <si>
    <t>Windows 10 Home + Office Mobile</t>
  </si>
  <si>
    <t>N/A</t>
  </si>
  <si>
    <t>10.1" IPS HD Multi Touch</t>
  </si>
  <si>
    <t>Switch 10 E</t>
  </si>
  <si>
    <t>PC1603160016</t>
  </si>
  <si>
    <t>NT.G91SM.001</t>
  </si>
  <si>
    <t>SW3-016-14VK</t>
  </si>
  <si>
    <t xml:space="preserve">Intel® Atom™ x5-Z8300  </t>
  </si>
  <si>
    <t>32 GB eMMC + 500GB</t>
  </si>
  <si>
    <t>Charcoal Grey</t>
  </si>
  <si>
    <t>630g / 1.28kg with Keyboard</t>
  </si>
  <si>
    <t>Acer SnapHinge™ 2, Trendy Color with Textile pattern, 12 hours Battery, Acer SwitchLock, Acer BluelightShield, Dual Camera, IPS Screen &amp; Office 365</t>
  </si>
  <si>
    <t>Switch 10 E - Intel Z8300 / 2 GB / 32GB+500G / 2M Front &amp; Rear Cam / 10.1" IPS HD Touch / W10+Office Mobile / Charcoal Grey
Windows 10 Home 32-bit + Office Mobile                                                                                                                                                            
Intel® AtomTM x5-Z8300 processor (quad-core, 2MB L2 cache, 1.44 GHz with Turbo Boost up to 1.84 GHz, DDR3L 1600 MHz)             Intel® HD Graphics, supporting OpenGL® 3.0, OpenCLTM 2.0, Microsoft®DirectX® 12
10.1" IPS display, 1280 x 800 resolution LED-backlit TFT LCD with integrated 10-point touch
2 GB of DDR3L memory
32 GB eMMC + 500GB with Keyboard dock
2M Front-facing &amp; 2M Rear-facing webcam suporting 720p HD video recording
Acer InviLink™ Nplify™ 802.11 b/g/n Wireless
Bluetooth® 4.0
30 Wh 8060 mAh 3.75 V 2-cell Li-polymer battery pack
Estimated battery life: Up to 12 hours
Micro SD card reader
Micro USB 2.0 port &amp; USB 3.0 port 
HDMI™ Micro connector with HDCP support
630g / 1.28kg with Keyboard
262 (W) x 180 (D) x 10.95 (H) mm
1-Year International Traveller Warranty
Color :  Charcoal Grey</t>
  </si>
  <si>
    <t>PC1604220003</t>
  </si>
  <si>
    <t>NT.G90SM.001</t>
  </si>
  <si>
    <t>SW3-016-11Z3</t>
  </si>
  <si>
    <t>Intense Violet (Purple)</t>
  </si>
  <si>
    <t>Switch 10 E - Intel Z8300 / 2 GB / 32GB+500G / 2M Front &amp; Rear Cam / 10.1" IPS HD Touch / W10+Office Mobile / Intense Violet 
Windows 10 Home 32-bit + Office Mobile
Intel® AtomTM x5-Z8300 processor (quad-core, 2MB L2 cache, 1.44 GHz with Turbo Boost up to 1.84 GHz, DDR3L 1600 MHz) 
Intel® HD Graphics, supporting OpenGL® 3.0, OpenCLTM 2.0, Microsoft®DirectX® 12
10.1" IPS display, 1280 x 800 resolution LED-backlit TFT LCD with integrated 10-point touch
2 GB of DDR3L memory
32 GB eMMC + 500GB with Keyboard dock
2M Front-facing &amp; 2M Rear-facing webcam suporting 720p HD video recording
Acer InviLink™ Nplify™ 802.11 b/g/n Wireless
Bluetooth® 4.0
30 Wh 8060 mAh 3.75 V 2-cell Li-polymer battery pack
Estimated battery life: Up to 12 hours
Micro SD card reader
Micro USB 2.0 port &amp; USB 3.0 port 
HDMI™ Micro connector with HDCP support
630g / 1.28kg with Keyboard
262 (W) x 180 (D) x 10.95 (H) mm
1-Year International Traveller Warranty
Color : Intense Purple</t>
  </si>
  <si>
    <t xml:space="preserve">Switch 10 </t>
  </si>
  <si>
    <t>PC1603230006</t>
  </si>
  <si>
    <t>NT.L8NSM.002</t>
  </si>
  <si>
    <t>SW5-012-113Z</t>
  </si>
  <si>
    <t xml:space="preserve">Intel® Atom processor Z3735F </t>
  </si>
  <si>
    <t>Black</t>
  </si>
  <si>
    <t>585g / 1.2kg with Keyboard</t>
  </si>
  <si>
    <t>3G Spec, Acer Snap Hinge™ design with Notebook/Pad/Tent/Display mode, Gorilla® Glass 3, IPS Screen, Ultrathin (8.9mm), 8 hours battery</t>
  </si>
  <si>
    <t>Switch 10 with 3G - Intel Z3735 / 2 GB / 32GB + 500GB  / 10.1" IPS HD Multi Touch / W10 + Office Mobile
Windows 10 Home 32-bit + Office Mobile
Intel® Atom processor Z3735F (quad-core, 2 MB L2 cache, 1.33 GHz, up to 1.83 GHz Intel® Burst Technology, DDR3L-RS-1333 MHz)
Intel® HD Graphics with 3D graphics hardware acceleration, supporting Microsoft® DirectX® 11, OpenGL® 3.2, Open CL v1.2
10.1" IPS display, 1280 x 800 resolution LED-backlit TFT LCD with integrated 5-point touch
2 GB of DDR3L memory
32 GB eMMC + 500GB with Keyboard dock 
2M Front webcam, supporting 1080p FHD audio/video recording
GSM/GPRS/EDGE at 850/900/1800/1900 MHz, WCDMA / HSPA+: upload 5.76 Mbps, download 21.6 Mbps
Acer InviLink™ Nplify™ 802.11 a/b/g/n Wireless, supporting 2.4GHz &amp; 5 GHz
Bluetooth® 4.0
22 Wh 5910 mAh 3.8 V 2-cell Li-polymer battery pack
Estimated battery life: Up to 8 hours
Micro SD card reader
Micro USB 2.0 port, USB 2.0 port on dock
HDMI™ Micro port with HDCP support
585g / 1.2kg with Keyboard
261.6 (W) x 177.1 (D) x 8.9 (H) mm
1-Year International Traveller Warranty
Free: Micro USB to USB cable
Color :  Black</t>
  </si>
  <si>
    <t>Switch 11 V</t>
  </si>
  <si>
    <t>PC1604220004</t>
  </si>
  <si>
    <t>NT.G2TSM.002</t>
  </si>
  <si>
    <t>SW5-173-6336</t>
  </si>
  <si>
    <t>11.6" IPS FHD Multi Touch</t>
  </si>
  <si>
    <t>Intel® Core M-5Y10c processor</t>
  </si>
  <si>
    <t>4 GB LPDDR3</t>
  </si>
  <si>
    <t>60GB SSD</t>
  </si>
  <si>
    <t>Metallic</t>
  </si>
  <si>
    <t>770g / 1.46kg with Keyboard</t>
  </si>
  <si>
    <t xml:space="preserve">Windows 10 Home </t>
  </si>
  <si>
    <t>Free: Acer Active Stylus, Micro USB to USB A (Female) Cable</t>
  </si>
  <si>
    <t>Acer Snap Hinge 2, metallic cover, IPS technology, Gorilla Glass display</t>
  </si>
  <si>
    <t>Switch 11 V - Intel Core M-5Y10c / 4 GB / 60GB / BT 4.0 / 1M Fron &amp; 5m Rear Webcam / 11.6" IPS FHD Multi Touch / W10
Windows 10 Home 64-bit
Intel® Core M-5Y10c processor (4 MB L3 cache, 0.8 GHz with Turbo Boost up to 2.0 GHz, DDR3L 1600 MHz, 4.5 W TDP), supporting Intel® 64 architecture, Intel® Smart Cache
Intel® HD Graphics 5300, supporting OpenGL® 4.2, OpenCL 1.2, Microsoft® DirectX® 12
11.6" display with IPS technology, FHD 1920 x 1080 resolution, high-brightness, LED-backlit TFT LCD with integrated multitouch,  supporting 10-finger touch
4 GB of LPDDR3 memory
60 GB SSD
Acer HD Webcam - 1M Front (1280 x 720) &amp; 5M Rear (2592 x 1944)
Wireless-AC, 802.11 ac/a/b/g/n wireless LAN supporting MU-MIMO Technology
Bluetooth® 4.0
34.5 Wh 4550 mAh 3.8 V 2-cell Li-polymer battery pack
Estimated battery life: Up to 8 hours
Micro SD card reader
USB 3.0 port, micro USB 2.0 port
HDMI™ Micro port with HDCP support
770g / 1.46kg with Keyboard
299.5 (W) x 195 (D) x 8.95 (H) mm
1-Year International Traveller Warranty
Free: Acer Active Stylus, Micro USB to USB A (Female) Cable</t>
  </si>
  <si>
    <t>Switch Alpha 12</t>
  </si>
  <si>
    <t>PC1605170027</t>
  </si>
  <si>
    <t>NT.GDQSM.004</t>
  </si>
  <si>
    <t>SA5-271-300K</t>
  </si>
  <si>
    <t>12" IPS QHD 2160 x 1440 Multi Touch</t>
  </si>
  <si>
    <t xml:space="preserve">Intel® Core i3-6100U </t>
  </si>
  <si>
    <t>4GB Onboard DDR3L</t>
  </si>
  <si>
    <t>128GB SSD</t>
  </si>
  <si>
    <t>900g / 1.25kg with keyboard</t>
  </si>
  <si>
    <t>Free: Acer Active Stylus</t>
  </si>
  <si>
    <t>Quiet (Fan-less liquid-loop cooling system supporting Core-I), QHD 2160 x 1440 resolutions allows you to see everything in incredibly fine detail, multi-position kickstand reclines up to 165 degrees to adjust fluidly to almost any viewing angle, Skype certified, 8 hours battery</t>
  </si>
  <si>
    <t>Switch Alpha 12 / i3-6100 / 4GB DDR3L / 128GB /  802.11ac / 12" QHD LED / W10
Windows 10 Home 64-bit
Intel® Core i3-6100U processor (3 MB L3 cache, 2.3 GHz, DDR3L 1600 MHz, 15W), supporting Intel® 64 architecture, Intel® Smart Cache
Intel® HD Graphics 520, supporting OpenGL® 4.4, OpenCL 2.0, Microsoft® DirectX® 12
12.0" display with IPS, QHD 2160 x 1440 resolution, LED-backlit TFT LCD with integrated 10-finger touch
4GB DDR3L RAM (onboard, not upgradable)
128GB SSD
802.11 ac/a/b/g/n wireless LAN supporting MU-MIMO Technology
Bluetooth® 4.0
Acer 5.0M  webcam, 2592 x 1944 resolution, 88-degree wide angle lens
37.0 Wh 4870 mAh 3.8 V 2-cell Li-ion battery pack
Battery life: up to 8 hours
microSD card reader
USB Type-C port
292.1 (W) x 201.4 (D) x 9.5 (H)mm
900g Pad only, 1.25kg with dock
1-Year International Traveller Warranty
Free: Acer Active Stylus</t>
  </si>
  <si>
    <t>PC1605170028</t>
  </si>
  <si>
    <t>NT.GDQSM.003</t>
  </si>
  <si>
    <t>SA5-271-571N</t>
  </si>
  <si>
    <t xml:space="preserve">Intel® Core i5-6200U </t>
  </si>
  <si>
    <t>8GB Onboard DDR3L</t>
  </si>
  <si>
    <t>256GB SSD</t>
  </si>
  <si>
    <t>Switch Alpha 12 / i5-6200 / 8GB DDR3L / 256GB /  802.11ac / 12" QHD LED / W10
Windows 10 Home 64-bit
Intel® Core i5-6200U processor (3 MB L3 cache, 2.3 GHz with Turbo Boost up to 2.8 GHz, DDR3L 1600 MHz, 15 W), supporting Intel® 64 architecture, Intel® Smart Cache
Intel® HD Graphics 520, supporting OpenGL® 4.4, OpenCL 2.0, Microsoft® DirectX® 12
12.0" display with IPS, QHD 2160 x 1440 resolution, LED-backlit TFT LCD with integrated 10-finger touch
8GB DDR3L RAM (onboard, not upgradable)
256GB SSD
802.11 ac/a/b/g/n wireless LAN supporting MU-MIMO Technology
Bluetooth® 4.0
Acer 5.0M  webcam, 2592 x 1944 resolution, 88-degree wide angle lens
37.0 Wh 4870 mAh 3.8 V 2-cell Li-ion battery pack
Battery life: up to 8 hours
microSD card reader
USB Type-C port
292.1 (W) x 201.4 (D) x 9.5 (H)mm
900g Pad only, 1.25kg with dock
1-Year International Traveller Warranty
Free: Acer Active Stylus</t>
  </si>
  <si>
    <t>PC1605170030</t>
  </si>
  <si>
    <t>NT.LB9SM.001</t>
  </si>
  <si>
    <t>SA5-271P-769B</t>
  </si>
  <si>
    <t>Intel® Core i7-6500U</t>
  </si>
  <si>
    <t>Windows 10 Pro 64</t>
  </si>
  <si>
    <t>Switch Alpha 12 / i7-6500 / 8GB DDR3L / 256GB /  802.11ac / 12" QHD LED / W10Pro
Windows 10 Pro 64-bit
Intel® Core i7-6500U processor (4 MB L3 cache, 2.5 GHz with Turbo Boost up to 3.1 GHz, DDR3L 1600 MHz, 15 W), supporting Intel® 64 architecture, Intel® Smart Cache
Intel® HD Graphics 520, supporting OpenGL® 4.4, OpenCL 2.0, Microsoft® DirectX® 12
12.0" display with IPS, QHD 2160 x 1440 resolution, LED-backlit TFT LCD with integrated 10-finger touch
8GB DDR3L RAM (onboard, not upgradable)
256GB SSD
802.11 ac/a/b/g/n wireless LAN supporting MU-MIMO Technology
Bluetooth® 4.0
Acer 5.0M  webcam, 2592 x 1944 resolution, 88-degree wide angle lens
37.0 Wh 4870 mAh 3.8 V 2-cell Li-ion battery pack
Battery life: up to 8 hours
microSD card reader
USB Type-C port
292.1 (W) x 201.4 (D) x 9.5 (H)mm
900g Pad only, 1.25kg with dock
1-Year International Traveller Warranty
Free: Acer Active Stylus</t>
  </si>
  <si>
    <t>Acer Aspire Notebook</t>
  </si>
  <si>
    <t>Diamond Black</t>
  </si>
  <si>
    <t>Aspire R 11</t>
  </si>
  <si>
    <t>PC1605100001</t>
  </si>
  <si>
    <t>NX.G0YSM.004</t>
  </si>
  <si>
    <t>R3-131T-P1HJ</t>
  </si>
  <si>
    <t>11.6" HD Multi Touch</t>
  </si>
  <si>
    <t>Intel® Pentium® quad-core processor N3710</t>
  </si>
  <si>
    <t>4GB DDR4 
(4GB x 1,  upgradable to 8GB x 1)</t>
  </si>
  <si>
    <t>Sky Blue</t>
  </si>
  <si>
    <t>1.5 kg</t>
  </si>
  <si>
    <t>Unique 360-degree, dual-torque hinge, Corning ® Gorilla® Glass, BluelightShield™, TrueHarmony speakers, Skype Certification</t>
  </si>
  <si>
    <t>Aspire R 11 / Intel Pentium 3710 / 4GB DDR3L / 500GB / BT4.0 / HD Webcam / 11.6" HD Multi Touch / W10 / Sky Blue
Windows 10 Home 64-bit
Intel® Pentium® quad-core processor N3710 (2 MB L2 cache, 1.60 GHz, up to 2.56 GHz with Intel® Burst Technology, DDR3L 1600 MHz, 6 W), supporting Intel® 64 architecture
Intel® HD Graphics, supporting OpenGL® 4.2, OpenCL 1.2, Microsoft® DirectX® 11.1/12
11.6" HD 1366 x 768 resolution LED-backlit TFT LCD with integrated multi-touch
4GB DDR3L RAM (Max 8GB DDR3L x 1)
500GB HDD 
Bluetooth® 4.0
Acer InviLink™ Nplify™ 802.11b/g/n Wireless
Gigabit Ethernet, Wake-on-LAN ready
Acer HD Webcam, 1280 x 720 resolution
SD™ card reader
HDMI® port with HDCP support
One USB3.0 and One USB 2.0 ports
48 Wh 3220 mAh 15.2 V 4-cell Li-ion battery pack
Estimated Battery life: 8 hours
298 (W) x 211 (D) x 20.9 (H) mm
1.5 kg
1-Year International Traveller Warranty</t>
  </si>
  <si>
    <t>PC1605100002</t>
  </si>
  <si>
    <t>NX.G0ZSM.002</t>
  </si>
  <si>
    <t>R3-131T-P8JN</t>
  </si>
  <si>
    <t>Cotton White</t>
  </si>
  <si>
    <t>Aspire R 11 / Intel Pentium 3710 / 4GB DDR3L / 500GB / BT4.0 / HD Webcam / 11.6" HD Multi Touch / W10 / Cotton White
Windows 10 Home 64-bit
Intel® Pentium® quad-core processor N3710 (2 MB L2 cache, 1.60 GHz, up to 2.56 GHz with Intel® Burst Technology, DDR3L 1600 MHz, 6 W), supporting Intel® 64 architecture
Intel® HD Graphics, supporting OpenGL® 4.2, OpenCL 1.2, Microsoft® DirectX® 11.1/12
11.6" HD 1366 x 768 resolution LED-backlit TFT LCD with integrated multi-touch
4GB DDR3L RAM (Max 8GB DDR3L x 1)
500GB HDD 
Bluetooth® 4.0
Acer InviLink™ Nplify™ 802.11b/g/n Wireless
Gigabit Ethernet, Wake-on-LAN ready
Acer HD Webcam, 1280 x 720 resolution
SD™ card reader
HDMI® port with HDCP support
One USB3.0 and One USB 2.0 ports
48 Wh 3220 mAh 15.2 V 4-cell Li-ion battery pack
Estimated Battery life: 8 hours
298 (W) x 211 (D) x 20.9 (H) mm
1.5 kg
1-Year International Traveller Warranty</t>
  </si>
  <si>
    <t>14" HD LED</t>
  </si>
  <si>
    <t>1.6 kg</t>
  </si>
  <si>
    <r>
      <t xml:space="preserve">BackPack/ </t>
    </r>
    <r>
      <rPr>
        <b/>
        <sz val="9"/>
        <color indexed="8"/>
        <rFont val="Calibri"/>
        <family val="2"/>
      </rPr>
      <t>LZ.BPKM6.B05/ PC1601050012</t>
    </r>
  </si>
  <si>
    <t xml:space="preserve"> 15.6" HD LED</t>
  </si>
  <si>
    <t xml:space="preserve">2.4 kg </t>
  </si>
  <si>
    <t>Aspire E 14</t>
  </si>
  <si>
    <t>PC1605100008</t>
  </si>
  <si>
    <t>NX.MZNSM.004</t>
  </si>
  <si>
    <t>E5-432-P7K0</t>
  </si>
  <si>
    <t>2.1 kg</t>
  </si>
  <si>
    <t>Variety Colors with textile pattern. Acer TrueHarmony sound technology, Skype certified, Fast 802.11ac wireless supporting MU-MIMO, and BluelightShield™</t>
  </si>
  <si>
    <t>Aspire E 14 / Pentium 3710/ 4GB DDR3L / 500GB / 802.11ac / HD Webcam / 14" HD LED / W10 / Charcoal Grey
Windows 10 Home 64-bit
Intel®Pentium®quad-core processor N3710  (2 MB L2 cache, 1.60 GHz, up to 2.56 GHz with Intel® Burst Technology, DDR3L 1600 MHz, 6 W), supporting Intel® 64 architecture)
Intel® HD Graphics, supporting OpenGL® 4.2, OpenCL 1.2, Microsoft® DirectX® 12
14" HD 1366 x 768 resolution, Acer CineCrystal™ LED
4GB DDR3L RAM (4GB x 1 upgradable to 8GB DDR3L x 1)
500GB SATA HDD
Gigabit Ethernet, Wake-on-LAN ready
Wireless-AC, 802.11 ac/a/b/g/n wireless LAN supporting MU-MIMO Technology
Bluetooth® 4.0
8X DVD Super Multi Plus Drive (M-DISC™ Ready Drive) 
Multi-gesture touchpad, supporting two-finger scroll and pinch. Gestures to open Cortana, Action Center, application commands and previous applications
Acer Crystal Eye HD webcam, 1280 x 720 resolution
37 Wh 2520 mAh 14.8 V 4-cell Li-ion battery pack
Estimated battery life: up to 5 hour
SD card reader
Two USB3.0 &amp; One USB 2.0 ports
HDMI™ port with HDCP support &amp; VGA port
343 (W) x 245 (D) x 24.9 (H) mm
2.1 kg
1-Year International Traveller Warranty
Free: Acer Designed BackPack</t>
  </si>
  <si>
    <t>PC1605100010</t>
  </si>
  <si>
    <t>NX.MZPSM.003</t>
  </si>
  <si>
    <t>E5-432-P96K</t>
  </si>
  <si>
    <t>Yes</t>
  </si>
  <si>
    <t>Windows 10 Home</t>
  </si>
  <si>
    <t>Aspire E 14 / Pentium 3710/ 4GB DDR3L / 500GB / 802.11ac / HD Webcam / 14" HD LED / W10 / Cotton White
Windows 10 Home 64-bit
Intel®Pentium®quad-core processor N3710  (2 MB L2 cache, 1.60 GHz, up to 2.56 GHz with Intel® Burst Technology, DDR3L 1600 MHz, 6 W), supporting Intel® 64 architecture)
Intel® HD Graphics, supporting OpenGL® 4.2, OpenCL 1.2, Microsoft® DirectX® 12
14" HD 1366 x 768 resolution, Acer CineCrystal™ LED
4GB DDR3L RAM (4GB x 1 upgradable to 8GB DDR3L x 1)
500GB SATA HDD
Gigabit Ethernet, Wake-on-LAN ready
Wireless-AC, 802.11 ac/a/b/g/n wireless LAN supporting MU-MIMO Technology
Bluetooth® 4.0
8X DVD Super Multi Plus Drive (M-DISC™ Ready Drive) 
Multi-gesture touchpad, supporting two-finger scroll and pinch. Gestures to open Cortana, Action Center, application commands and previous applications
Acer Crystal Eye HD webcam, 1280 x 720 resolution
37 Wh 2520 mAh 14.8 V 4-cell Li-ion battery pack
Estimated battery life: up to 5 hour
SD card reader
Two USB3.0 &amp; One USB 2.0 ports
HDMI™ port with HDCP support &amp; VGA port
343 (W) x 245 (D) x 24.9 (H) mm
2.1 kg
1-Year International Traveller Warranty
Free: Acer Designed BackPack</t>
  </si>
  <si>
    <t>PC1605100011</t>
  </si>
  <si>
    <t>NX.MZMSM.002</t>
  </si>
  <si>
    <t>E5-432-P309</t>
  </si>
  <si>
    <t>Denim Blue</t>
  </si>
  <si>
    <t>Aspire E 14 / Pentium 3710/ 4GB DDR3L / 500GB / 802.11ac / HD Webcam / 14" HD LED / W10 / Denim Blue
Windows 10 Home 64-bit
Intel®Pentium®quad-core processor N3710  (2 MB L2 cache, 1.60 GHz, up to 2.56 GHz with Intel® Burst Technology, DDR3L 1600 MHz, 6 W), supporting Intel® 64 architecture)
Intel® HD Graphics, supporting OpenGL® 4.2, OpenCL 1.2, Microsoft® DirectX® 12
14" HD 1366 x 768 resolution, Acer CineCrystal™ LED
4GB DDR3L RAM (4GB x 1 upgradable to 8GB DDR3L x 1)
500GB SATA HDD
Gigabit Ethernet, Wake-on-LAN ready
Wireless-AC, 802.11 ac/a/b/g/n wireless LAN supporting MU-MIMO Technology
Bluetooth® 4.0
8X DVD Super Multi Plus Drive (M-DISC™ Ready Drive) 
Multi-gesture touchpad, supporting two-finger scroll and pinch. Gestures to open Cortana, Action Center, application commands and previous applications
Acer Crystal Eye HD webcam, 1280 x 720 resolution
37 Wh 2520 mAh 14.8 V 4-cell Li-ion battery pack
Estimated battery life: up to 5 hour
SD card reader
Two USB3.0 &amp; One USB 2.0 ports
HDMI™ port with HDCP support &amp; VGA port
343 (W) x 245 (D) x 24.9 (H) mm
2.1 kg
1-Year International Traveller Warranty
Free: Acer Designed BackPack</t>
  </si>
  <si>
    <t>Aspire E 15
 (New! Metallic Design)</t>
  </si>
  <si>
    <t>PC1605100013</t>
  </si>
  <si>
    <t>NX.GDLSM.002</t>
  </si>
  <si>
    <t>E5-523G-9777</t>
  </si>
  <si>
    <t>15.6" HD LED</t>
  </si>
  <si>
    <t>AMD A-Series dual-core processor A9-9410 (1 MB, up to 3.5 GHz)</t>
  </si>
  <si>
    <t>4GB DDR4 
(4GB x 1,  upgradable to 16GB x 1)</t>
  </si>
  <si>
    <t>AMD Radeon R5 M430 2GB</t>
  </si>
  <si>
    <t>Obsidian Black</t>
  </si>
  <si>
    <t>Metallic surface finish, TrueHarmony sound technology, Skype certified, Fast 802.11ac wireless supporting MU-MIMO, ExaColor &amp; Bluelightshield, 11.5 hours battery</t>
  </si>
  <si>
    <t>Aspire E 15 / A9-9410 / 4GB DDR4 / 500GB / M430 2GB / 802.11ac / 15.6" HD LED / W10 / Obsidian Black
Windows 10 Home 64-bit
AMD A-Series dual-core processor A9-9410 (1 MB L2 cache, 2.9 GHz with Turbo CORE Technology up to 3.5 GHz, 15 W)
AMD Radeon R5 M430 with 2 GB of dedicated DDR3 VRAM, supporting Shader Model 5.0, Microsoft® DirectX® 11.2/12, OpenGL® 4.3, OpenCL 1.2
15.6" HD 1366 x 768 resolution, high-brightness Acer ComfyView LED-backlit TFT LCD
4GB DDR4 RAM (4GB x 1 upgradable to 16GB DDR4 x 1)
500GB SATA HDD
Gigabit Ethernet, Wake-on-LAN ready
802.11 ac/a/b/g/n wireless LAN supporting MU-MIMO Technology
Bluetooth® 4.1
8X DVD Super Multi Plus Drive (M-DISC™ Ready Drive)
Acer HD webcam, 1280 x 720 resolution, supporting HDR Imaging
62.2 Wh 2800 mAh 11.1 V 6-cell Li-ion battery
Battery life: up to 11.5 hours
SD card reader
USB Type-C port, Two USB3.0 &amp; One USB 2.0 ports
HDMI™ port with HDCP support &amp; VGA port
381.6 (W) x 259 (D) x 23.9/30.2 (H)mm
2.4 kg 
1-Year International Traveller Warranty
Free: Acer Designed BackPack</t>
  </si>
  <si>
    <t>PC1605100014</t>
  </si>
  <si>
    <t>NX.GEQSM.001</t>
  </si>
  <si>
    <t>E5-553G-15XA</t>
  </si>
  <si>
    <t xml:space="preserve"> 15.6" FHD LED</t>
  </si>
  <si>
    <t>AMD A-Series quad-core processor A12-9700P (2 MB,, up to 3.4 GHz)</t>
  </si>
  <si>
    <t>4GB DDR4 
(2GB x 2, upgradable to 16GB x 2)</t>
  </si>
  <si>
    <t>AMD Radeon R8 M445DX 2GB</t>
  </si>
  <si>
    <t>Metallic surface finish, TrueHarmony sound technology, Skype certified, Fast 802.11ac wireless supporting MU-MIMO, ExaColor &amp; Bluelightshield, 8.5 hours battery</t>
  </si>
  <si>
    <t>Aspire E 15 / A12-9700P / 4GB DDR4 / 1TB / M445DX 2GB / 802.11ac / 15.6" FHD LED / W10 / Obsidian Black
Windows 10 Home 64-bit
AMD A-Series quad-core processor A12-9700P (2 MB L2 cache, 2.5 GHz with Turbo CORE Technology up to 3.4 GHz, 15 W)
AMD Radeon R8 M445DX with 2GB of dedicated DDR3 VRAM, supporting Shader Model 5.0, Microsoft® DirectX® 11.2/12, OpenGL® 4.3, OpenCL 1.2
15.6" Full HD 1920 x 1080, Acer ComfyView LED, supporting Acer ColorBlast technology
4GB DDR4 RAM (2GB x 2 upgradable to 16GB DDR4 x 2)
1TB SATA HDD
Gigabit Ethernet, Wake-on-LAN ready
802.11 ac/a/b/g/n wireless LAN supporting MU-MIMO Technology
Bluetooth® 4.1
8X DVD Super Multi Plus Drive (M-DISC™ Ready Drive)
Acer HD webcam, 1280 x 720 resolution, supporting HDR Imaging
62.2 Wh 2800 mAh 11.1 V 6-cell Li-ion battery
Battery life: up to 8.5 hours
SD card reader
USB Type-C port, Two USB3.0 &amp; One USB 2.0 ports
HDMI™ port with HDCP support
381.6 (W) x 259 (D) x 23.9/30.2 (H)mm
2.4 kg 
1-Year International Traveller Warranty
Free: Acer Designed BackPack</t>
  </si>
  <si>
    <t>PC1605100015</t>
  </si>
  <si>
    <t>NX.G4FSM.002</t>
  </si>
  <si>
    <t>E5-474G-52SR</t>
  </si>
  <si>
    <t>Intel® Core i5-6200U</t>
  </si>
  <si>
    <t>NVIDIA® GeForce® 920M 2GB</t>
  </si>
  <si>
    <t>3 yrs Warranty, Variety Colors with textile pattern. Acer TrueHarmony sound technology, Skype certified, Fast 802.11ac wireless supporting MU-MIMO, and Acer BluelightShield™</t>
  </si>
  <si>
    <t>Aspire E 14 / i5-6200 / 4GB DDR3L / 1TB / Nvidia 920 2GB / 802.11ac / HD Webcam / 14" HD LED / W10 / Charcoal Grey
Windows 10 Home 64-bit
Intel® Core i5-6200U processor (3 MB L3 cache, 2.3 GHz with Turbo Boost up to 2.8 GHz, DDR3L 1600 MHz, 15 W), supporting Intel® 64 architecture, Intel® Smart Cache
NVIDIA® GeForce® 920M with 2 GB of dedicated DDR3 VRAM, supporting NVIDIA® CUDA, PhysX, PureVideo® HD technology, OpenEXR High Dynamic-Range (HDR) technology, Shader Model 5.0, Microsoft® DirectX® 11.2, OpenGL® 4.4, OpenCL 1.1
14" HD 1366 x 768 resolution, Acer CineCrystal™ LED
4GB DDR3L RAM (4GB x 1 upgradable to 8GB DDR3L x 2)
1TB SATA HDD
Gigabit Ethernet, Wake-on-LAN ready
Wireless-AC, 802.11 ac/a/b/g/n wireless LAN supporting MU-MIMO Technology
Bluetooth® 4.0
8X DVD Super Multi Plus Drive (M-DISC™ Ready Drive)
Multi-gesture touchpad, supporting two-finger scroll and pinch. Swipes access charms, application commands and previous applications
Acer Crystal Eye HD webcam, 1280 x 720 resolution
37 Wh 2500 mAh 14.8 V 4-cell Li-ion battery pack
Estimated battery life: up to 5 hour
SD card reader
Two USB3.0 &amp; One USB 2.0 ports
HDMI™ port with HDCP support &amp; VGA port
343 (W) x 245 (D) x 24.9 (H) mm
2.1 kg
3-Year Local Warranty
Free: Acer Designed BackPack</t>
  </si>
  <si>
    <t>PC1605100016</t>
  </si>
  <si>
    <t>NX.G4HSM.001</t>
  </si>
  <si>
    <t>E5-474G-52N9</t>
  </si>
  <si>
    <t>Ocean Blue</t>
  </si>
  <si>
    <t>Aspire E 14 / i5-6200 / 4GB DDR3L / 1TB / Nvidia 920 2GB / 802.11ac / HD Webcam / 14" HD LED / W10 / Ocean Blue
Windows 10 Home 64-bit
Intel® Core i5-6200U processor (3 MB L3 cache, 2.3 GHz with Turbo Boost up to 2.8 GHz, DDR3L 1600 MHz, 15 W), supporting Intel® 64 architecture, Intel® Smart Cache
NVIDIA® GeForce® 920M with 2 GB of dedicated DDR3 VRAM, supporting NVIDIA® CUDA, PhysX, PureVideo® HD technology, OpenEXR High Dynamic-Range (HDR) technology, Shader Model 5.0, Microsoft® DirectX® 11.2, OpenGL® 4.4, OpenCL 1.1
14" HD 1366 x 768 resolution, Acer CineCrystal™ LED
4GB DDR3L RAM (4GB x 1 upgradable to 8GB DDR3L x 2)
1TB SATA HDD
Gigabit Ethernet, Wake-on-LAN ready
Wireless-AC, 802.11 ac/a/b/g/n wireless LAN supporting MU-MIMO Technology
Bluetooth® 4.0
8X DVD Super Multi Plus Drive (M-DISC™ Ready Drive)
Multi-gesture touchpad, supporting two-finger scroll and pinch. Swipes access charms, application commands and previous applications
Acer Crystal Eye HD webcam, 1280 x 720 resolution
37 Wh 2500 mAh 14.8 V 4-cell Li-ion battery pack
Estimated battery life: up to 5 hour
SD card reader
Two USB3.0 &amp; One USB 2.0 ports
HDMI™ port with HDCP support &amp; VGA port
343 (W) x 245 (D) x 24.9 (H) mm
2.1 kg
3-Year Local Warranty
Free: Acer Designed BackPack</t>
  </si>
  <si>
    <t>PC1511060019</t>
  </si>
  <si>
    <t>NX.G8NSM.002</t>
  </si>
  <si>
    <t>E5-474G-53QG</t>
  </si>
  <si>
    <t xml:space="preserve">Sandy Brown </t>
  </si>
  <si>
    <t>Aspire E 14 / i5-6200 / 4GB DDR3L / 1TB / Nvidia 920 2GB / 802.11ac / HD Webcam / 14" HD LED / W10 / Sandy Brown
Windows 10 Home 64-bit
Intel® Core i5-6200U processor (3 MB L3 cache, 2.3 GHz with Turbo Boost up to 2.8 GHz, DDR3L 1600 MHz, 15 W), supporting Intel® 64 architecture, Intel® Smart Cache
NVIDIA® GeForce® 920M with 2 GB of dedicated DDR3 VRAM, supporting NVIDIA® CUDA, PhysX, PureVideo® HD technology, OpenEXR High Dynamic-Range (HDR) technology, Shader Model 5.0, Microsoft® DirectX® 11.2, OpenGL® 4.4, OpenCL 1.1
14" HD 1366 x 768 resolution, Acer CineCrystal™ LED
4GB DDR3L RAM (4GB x 1 upgradable to 8GB DDR3L x 2)
1TB SATA HDD
Gigabit Ethernet, Wake-on-LAN ready
Wireless-AC, 802.11 ac/a/b/g/n wireless LAN supporting MU-MIMO Technology
Bluetooth® 4.0
8X DVD Super Multi Plus Drive (M-DISC™ Ready Drive)
Multi-gesture touchpad, supporting two-finger scroll and pinch. Swipes access charms, application commands and previous applications
Acer Crystal Eye HD webcam, 1280 x 720 resolution
37 Wh 2500 mAh 14.8 V 4-cell Li-ion battery pack
Estimated battery life: up to 5 hour
SD card reader
Two USB3.0 &amp; One USB 2.0 ports
HDMI™ port with HDCP support &amp; VGA port
343 (W) x 245 (D) x 24.9 (H) mm
2.1 kg
3-Year Local Warranty
Free: Acer Designed BackPack</t>
  </si>
  <si>
    <t>Aspire E 14
 (New! Metallic Design)</t>
  </si>
  <si>
    <t>PC1605170031</t>
  </si>
  <si>
    <t>NX.GCPSM.001</t>
  </si>
  <si>
    <t>E5-475G-525V</t>
  </si>
  <si>
    <t>4GB DDR4 
(4GB x 1,  upgradable to 16GB x 2)</t>
  </si>
  <si>
    <t>NVIDIA® GeForce® 940MX 2GB GDDR5</t>
  </si>
  <si>
    <t>Steel gray</t>
  </si>
  <si>
    <t>Metallic surface finish, TrueHarmony sound technology, Skype certified, Fast 802.11ac wireless supporting MU-MIMO, ExaColor &amp; Bluelightshield, 8 hours battery</t>
  </si>
  <si>
    <t>Aspire E 14 / i5-6200 / 4GB DDR4 / 1TB / NV940 2GB DDR5/ 802.11ac / 14" HD LED / W10 / Steel Gray
Windows 10 Home 64-bit
Intel® Core i5-6200U processor (3 MB L3 cache, 2.3 GHz with Turbo Boost up to 2.8 GHz, DDR3L 1600 MHz, 15 W), supporting Intel® 64 architecture, Intel® Smart Cache
NVIDIA® GeForce® 940MX with 2 GB of dedicated GDDR5 VRAM, supporting NVIDIA® CUD, PhysX, PureVideo® HD technology, HDMI® and Blu-Ray 3D support, Hardware Video Decode Acceleration, Microsoft® DirectX® 11.2/12, OpenGL® 4.4, OpenCL 1.1
14" HD 1366 x 768 resolution, high-brightness Acer CineCrystal LED-backlit TFT LCD
4GB DDR4 RAM (4GB x 1, upgradable to 16GB DDR4 x 2)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Two USB3.0 &amp; One USB 2.0 ports
HDMI™ port with HDCP support
343 (W) x 248 (D) x 23.7/30 (H) mm
2.1 kg 
3-Year Local Warranty
Free: Acer Designed BackPack</t>
  </si>
  <si>
    <t>PC1605170034</t>
  </si>
  <si>
    <t>NX.GCRSM.001</t>
  </si>
  <si>
    <t>E5-475G-526W</t>
  </si>
  <si>
    <t>Marble White</t>
  </si>
  <si>
    <t>Aspire E 14 / i5-6200 / 4GB DDR4 / 1TB / NV940 2GB DDR5/ 802.11ac / 14" HD LED / W10 / Marble White
Windows 10 Home 64-bit
Intel® Core i5-6200U processor (3 MB L3 cache, 2.3 GHz with Turbo Boost up to 2.8 GHz, DDR3L 1600 MHz, 15 W), supporting Intel® 64 architecture, Intel® Smart Cache
NVIDIA® GeForce® 940MX with 2 GB of dedicated GDDR5 VRAM, supporting NVIDIA® CUD, PhysX, PureVideo® HD technology, HDMI® and Blu-Ray 3D support, Hardware Video Decode Acceleration, Microsoft® DirectX® 11.2/12, OpenGL® 4.4, OpenCL 1.1
14" HD 1366 x 768 resolution, high-brightness Acer CineCrystal LED-backlit TFT LCD
4GB DDR4 RAM (4GB x 1, upgradable to 16GB DDR4 x 2)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Two USB3.0 &amp; One USB 2.0 ports
HDMI™ port with HDCP support
343 (W) x 248 (D) x 23.7/30 (H) mm
2.1 kg 
3-Year Local Warranty
Free: Acer Designed BackPack</t>
  </si>
  <si>
    <t>PC1605170036</t>
  </si>
  <si>
    <t>NX.GCNSM.002</t>
  </si>
  <si>
    <t>E5-475G-57GE</t>
  </si>
  <si>
    <t>128GB + 1TB</t>
  </si>
  <si>
    <t>NVIDIA® GeForce® 940MX 4GB GDDR5</t>
  </si>
  <si>
    <t>Aspire E 14 / i5-6200 / 4GB DDR4 / 128GB+1TB / NV940 4GB DDR5/ 802.11ac / 14" HD LED / W10 / Steel Gray
Windows 10 Home 64-bit
Intel® Core i5-6200U processor (3 MB L3 cache, 2.3 GHz with Turbo Boost up to 2.8 GHz, DDR3L 1600 MHz, 15 W), supporting Intel® 64 architecture, Intel® Smart Cache
NVIDIA® GeForce® 940MX with 4 GB of dedicated GDDR5 VRAM, supporting NVIDIA® CUD, PhysX, PureVideo® HD technology, HDMI® and Blu-Ray 3D support, Hardware Video Decode Acceleration, Microsoft® DirectX® 11.2/12, OpenGL® 4.4, OpenCL 1.1
14" HD 1366 x 768 resolution, high-brightness Acer CineCrystal LED-backlit TFT LCD
4GB DDR4 RAM (4GB x 1, upgradable to 16GB DDR4 x 2)
128GB SSD + 1TB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Two USB3.0 &amp; One USB 2.0 ports
HDMI™ port with HDCP support
343 (W) x 248 (D) x 23.7/30 (H) mm
2.1 kg 
3-Year Local Warranty
Free: Acer Designed BackPack</t>
  </si>
  <si>
    <t>Aspire E 15</t>
  </si>
  <si>
    <t>PC1604220011</t>
  </si>
  <si>
    <t>NX.G3FSM.002</t>
  </si>
  <si>
    <t>E5-574G-53HW</t>
  </si>
  <si>
    <t>2.4 kg</t>
  </si>
  <si>
    <t>Aspire E 15 / i5-6200 / 4GB DDR3L / 1TB / Nvidia 920 2GB / 802.11ac / HD Webcam / 15.6" FHD LED / W10 / Intense Violet
Windows 10 Home 64-bit
Intel® Core i5-6200U processor (3 MB L3 cache, 2.3 GHz with Turbo Boost up to 2.8 GHz, DDR3L 1600 MHz, 15 W), supporting Intel® 64 architecture, Intel® Smart Cache
NVIDIA® GeForce® 920M with 2 GB of dedicated DDR3 VRAM, supporting NVIDIA® CUDA, PhysX, PureVideo® HD technology, OpenEXR High Dynamic-Range (HDR) technology, Shader Model 5.0, Microsoft® DirectX® 11.2, OpenGL® 4.4, OpenCL 1.1
15.6" Full HD 1920 x 1080, high-brightness Acer ComfyViewTM LEDbacklit TFT LCD
4GB DDR3L RAM (4GB x 1 upgradable to 8GB DDR3L x 2)
1TB SATA HDD
Gigabit Ethernet, Wake-on-LAN ready
Wireless-AC, 802.11 ac/a/b/g/n wireless LAN supporting MU-MIMO Technology
Bluetooth® 4.0
8X DVD Super Multi Plus Drive (M-DISC™ Ready Drive)
Multi-gesture touchpad, supporting two-finger scroll and pinch. Swipes access charms, application commands and previous applications
Acer Crystal Eye HD webcam, 1280 x 720 resolution
37 Wh 2500 mAh 14.8 V 4-cell Li-ion battery pack
Estimated battery life: up to 5.5 hour
SD card reader
Two USB3.0 &amp; One USB 2.0 ports
HDMI™ port with HDCP support &amp; VGA port
381.6 (W) x 256 (D) x 24.9/29.2 (H)mm
2.4 kg 
3-Year Local Warranty
Free: Acer Designed BackPack</t>
  </si>
  <si>
    <t>PC1605100018</t>
  </si>
  <si>
    <t>NX.GDWSM.002</t>
  </si>
  <si>
    <t>E5-575G-52H9</t>
  </si>
  <si>
    <t xml:space="preserve"> 15.6" FHD LED 1920 x 1080</t>
  </si>
  <si>
    <t>2.2 kg</t>
  </si>
  <si>
    <t>Aspire E 15 / i5-6200 / 4GB DDR4 / 1TB / NV940 2GB DDR5/ 802.11ac / 15.6" FHD LED / W10 / Obsidian Black
Windows 10 Home 64-bit
Intel® Core i5-6200U processor (3 MB L3 cache, 2.3 GHz with Turbo Boost up to 2.8 GHz, DDR3L 1600 MHz, 15 W), supporting Intel® 64 architecture, Intel® Smart Cache
NVIDIA® GeForce® 940MX with 2 GB of dedicated GDDR5 VRAM, supporting NVIDIA® CUD, PhysX, PureVideo® HD technology, HDMI® and Blu-Ray 3D support, Hardware Video Decode Acceleration, Microsoft® DirectX® 11.2/12, OpenGL® 4.4, OpenCL 1.1
15.6" Full HD 1920 x 1080, Acer ComfyView LED, supporting Acer ColorBlast technology
4GB DDR4 RAM (4GB x 1, upgradable to 16GB DDR4 x 2)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USB Type-C port, Two USB3.0 &amp; One USB 2.0 ports
HDMI™ port with HDCP support
381.6 (W) x 259 (D) x 23.9/30.2 (H)mm
2.2 kg 
3-Year Local Warranty
Free: Acer Designed BackPack</t>
  </si>
  <si>
    <t>PC1605100019</t>
  </si>
  <si>
    <t>NX.GDXSM.002</t>
  </si>
  <si>
    <t>E5-575G-585K</t>
  </si>
  <si>
    <t>Rococo Red</t>
  </si>
  <si>
    <t>Aspire E 15 / i5-6200 / 4GB DDR4 / 1TB / NV940 2GB DDR5 / 802.11ac / 15.6" FHD LED / W10 / Rococo Red
Windows 10 Home 64-bit
Intel® Core i5-6200U processor (3 MB L3 cache, 2.3 GHz with Turbo Boost up to 2.8 GHz, DDR3L 1600 MHz, 15 W), supporting Intel® 64 architecture, Intel® Smart Cache
NVIDIA® GeForce® 940MX with 2 GB of dedicated GDDR5 VRAM, supporting NVIDIA® CUD, PhysX, PureVideo® HD technology, HDMI® and Blu-Ray 3D support, Hardware Video Decode Acceleration, Microsoft® DirectX® 11.2/12, OpenGL® 4.4, OpenCL 1.1
15.6" Full HD 1920 x 1080, Acer ComfyView LED, supporting Acer ColorBlast technology
4GB DDR4 RAM (4GB x 1, upgradable to 16GB DDR4 x 2)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USB Type-C port, Two USB3.0 &amp; One USB 2.0 ports
HDMI™ port with HDCP support
381.6 (W) x 259 (D) x 23.9/30.2 (H)mm
2.2 kg 
3-Year Local Warranty
Free: Acer Designed BackPack</t>
  </si>
  <si>
    <t>PC1605100020</t>
  </si>
  <si>
    <t>NX.GDVSM.002</t>
  </si>
  <si>
    <t>E5-575G-538L</t>
  </si>
  <si>
    <t>Aspire E 15 / i5-6200 / 4GB DDR4 / 1TB / NV940 2GB DDR5 / 802.11ac / 15.6" FHD LED / W10 / Marble White
Windows 10 Home 64-bit
Intel® Core i5-6200U processor (3 MB L3 cache, 2.3 GHz with Turbo Boost up to 2.8 GHz, DDR3L 1600 MHz, 15 W), supporting Intel® 64 architecture, Intel® Smart Cache
NVIDIA® GeForce® 940MX with 2 GB of dedicated GDDR5 VRAM, supporting NVIDIA® CUD, PhysX, PureVideo® HD technology, HDMI® and Blu-Ray 3D support, Hardware Video Decode Acceleration, Microsoft® DirectX® 11.2/12, OpenGL® 4.4, OpenCL 1.1
15.6" Full HD 1920 x 1080, Acer ComfyView LED, supporting Acer ColorBlast technology
4GB DDR4 RAM (4GB x 1, upgradable to 16GB DDR4 x 2)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USB Type-C port, Two USB3.0 &amp; One USB 2.0 ports
HDMI™ port with HDCP support
381.6 (W) x 259 (D) x 23.9/30.2 (H)mm
2.2 kg 
3-Year Local Warranty
Free: Acer Designed BackPack</t>
  </si>
  <si>
    <t>Aspire F 15
 (New! Metallic Design)</t>
  </si>
  <si>
    <t>PC1605170038</t>
  </si>
  <si>
    <t>NX.GFHSM.001</t>
  </si>
  <si>
    <t>F5-573G-57VD</t>
  </si>
  <si>
    <t>2.3 kg</t>
  </si>
  <si>
    <t>Aspire F 15 / i5-6200 / 4GB DDR4 / 128GB+1TB / NV940 4GB DDR5 / 802.11ac / 15.6" FHD LED / W10 / Obsidian Black
Windows 10 Home 64-bit
Intel® Core i5-6200U processor (3 MB L3 cache, 2.3 GHz with Turbo Boost up to 2.8 GHz, DDR3L 1600 MHz, 15 W), supporting Intel® 64 architecture, Intel® Smart Cache
NVIDIA® GeForce® 940MX with 4 GB of dedicated GDDR5 VRAM, supporting NVIDIA® CUD, PhysX, PureVideo® HD technology, HDMI® and Blu-Ray 3D support, Hardware Video Decode Acceleration, Microsoft® DirectX® 11.2/12, OpenGL® 4.4, OpenCL 1.1
15.6" Full HD 1920 x 1080, Acer ComfyView LED, supporting Acer ColorBlast technology
4GB DDR4 RAM (4GB x 1, upgradable to 16GB DDR4 x 2)
128GB SSD + 1TB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USB Type-C port, Two USB3.0 &amp; One USB 2.0 ports
HDMI™ port with HDCP support
381.6 (W) x 259 (D) x 23/28.45 (H)mm
2.3 kg 
1-Year International Traveller Warranty
Free: Acer Designed BackPack</t>
  </si>
  <si>
    <t>PC1605170040</t>
  </si>
  <si>
    <t>NX.GDHSM.001</t>
  </si>
  <si>
    <t>F5-573G-52QJ</t>
  </si>
  <si>
    <t>Sparkly Silver</t>
  </si>
  <si>
    <t>Aspire F 15 / i5-6200 / 4GB DDR4 / 128GB+1TB / NV940 4GB DDR5 / 802.11ac / 15.6" FHD LED / W10 / Sparkly Silver
Windows 10 Home 64-bit
Intel® Core i5-6200U processor (3 MB L3 cache, 2.3 GHz with Turbo Boost up to 2.8 GHz, DDR3L 1600 MHz, 15 W), supporting Intel® 64 architecture, Intel® Smart Cache
NVIDIA® GeForce® 940MX with 4 GB of dedicated GDDR5 VRAM, supporting NVIDIA® CUD, PhysX, PureVideo® HD technology, HDMI® and Blu-Ray 3D support, Hardware Video Decode Acceleration, Microsoft® DirectX® 11.2/12, OpenGL® 4.4, OpenCL 1.1
15.6" Full HD 1920 x 1080, Acer ComfyView LED, supporting Acer ColorBlast technology
4GB DDR4 RAM (4GB x 1, upgradable to 16GB DDR4 x 2)
128GB SSD + 1TB SATA HDD
Gigabit Ethernet, Wake-on-LAN ready
802.11 ac/a/b/g/n wireless LAN supporting MU-MIMO Technology
Bluetooth® 4.1
8X DVD Super Multi Plus Drive (M-DISC™ Ready Drive)
Acer HD webcam, 1280 x 720 resolution, supporting HDR Imaging
41.4 Wh 2800 mAh 14.8 V 4-cell Li-ion battery
Battery life: up to 8 hours
SD card reader
USB Type-C port, Two USB3.0 &amp; One USB 2.0 ports
HDMI™ port with HDCP support
381.6 (W) x 259 (D) x 23/28.45 (H)mm
2.3 kg 
1-Year International Traveller Warranty
Free: Acer Designed BackPack</t>
  </si>
  <si>
    <t>PC1605170039</t>
  </si>
  <si>
    <t>NX.GFJSM.001</t>
  </si>
  <si>
    <t>F5-573G-74X3</t>
  </si>
  <si>
    <t>NVIDIA® GeForce® GTX 950M 4GB GDDR5</t>
  </si>
  <si>
    <t>Metallic surface finish, TrueHarmony sound technology, Skype certified, Fast 802.11ac wireless supporting MU-MIMO, ExaColor &amp; Bluelightshield, 12 hours battery life</t>
  </si>
  <si>
    <t>Aspire F 15 / i7-6500 / 4GB DDR4 / 128GB+1TB / GTX950 4GB DDR5 / 802.11ac / 15.6" FHD LED / W10 / Obsidian Black
Windows 10 Home 64-bit
Intel® Core i7-6500U processor (4 MB L3 cache, 2.5 GHz with Turbo Boost up to 3.1 GHz, DDR3L 1600 MHz, 15 W), supporting Intel® 64 architecture, Intel® Smart Cache
NVIDIA® GeForce® GTX 950M with 4 GB of dedicated GDDR5 VRAM, supporting NVIDIA® CUDATM, PhysX, PureVideo® HD technology, GPU Battery Boost technology, ShadowPlay technology, GameStream technology, Microsoft® DirectX® 11.2/12, OpenGL® 4.4, OpenCL 1.1
15.6" Full HD 1920 x 1080, Acer ComfyView LED, supporting Acer ColorBlast technology
4GB DDR4 RAM (4GB x 1, upgradable to 16GB DDR4 x 2)
128GB SSD + 1TB SATA HDD
Gigabit Ethernet, Wake-on-LAN ready
802.11 ac/a/b/g/n wireless LAN supporting MU-MIMO Technology
Bluetooth® 4.1
8X DVD Super Multi Plus Drive (M-DISC™ Ready Drive)
Acer HD webcam, 1280 x 720 resolution, supporting HDR Imaging
62.2 Wh 2800 mAh 11.1 V 6-cell Li-ion battery
Battery life: up to 12 hours
SD card reader
USB Type-C port, Two USB3.0 &amp; One USB 2.0 ports
HDMI™ port with HDCP support
381.6 (W) x 259 (D) x 23/28.45 (H)mm
2.4 kg 
1-Year International Traveller Warranty
Free: Acer Designed BackPack</t>
  </si>
  <si>
    <t>PC1605170037</t>
  </si>
  <si>
    <t>NX.GFMSM.001</t>
  </si>
  <si>
    <t>F5-573G-75AJ</t>
  </si>
  <si>
    <t>Aspire F 15 / i7-6500 / 4GB DDR4 / 128GB+1TB / GTX950 4GB DDR5 / 802.11ac / 15.6" FHD LED / W10 /  Sparkly Silver
Windows 10 Home 64-bit
Intel® Core i7-6500U processor (4 MB L3 cache, 2.5 GHz with Turbo Boost up to 3.1 GHz, DDR3L 1600 MHz, 15 W), supporting Intel® 64 architecture, Intel® Smart Cache
NVIDIA® GeForce® GTX 950M with 4 GB of dedicated GDDR5 VRAM, supporting NVIDIA® CUDATM, PhysX, PureVideo® HD technology, GPU Battery Boost technology, ShadowPlay technology, GameStream technology, Microsoft® DirectX® 11.2/12, OpenGL® 4.4, OpenCL 1.1
15.6" Full HD 1920 x 1080, Acer ComfyView LED, supporting Acer ColorBlast technology
4GB DDR4 RAM (4GB x 1, upgradable to 16GB DDR4 x 2)
128GB SSD + 1TB SATA HDD
Gigabit Ethernet, Wake-on-LAN ready
802.11 ac/a/b/g/n wireless LAN supporting MU-MIMO Technology
Bluetooth® 4.1
8X DVD Super Multi Plus Drive (M-DISC™ Ready Drive)
Acer HD webcam, 1280 x 720 resolution, supporting HDR Imaging
62.2 Wh 2800 mAh 11.1 V 6-cell Li-ion battery
Battery life: up to 12 hours
SD card reader
USB Type-C port, Two USB3.0 &amp; One USB 2.0 ports
HDMI™ port with HDCP support
381.6 (W) x 259 (D) x 23/28.45 (H)mm
2.4 kg 
1-Year International Traveller Warranty
Free: Acer Designed BackPack</t>
  </si>
  <si>
    <t>PC1601040026</t>
  </si>
  <si>
    <t>NX.G3ESM.001</t>
  </si>
  <si>
    <t>E5-574G-7414</t>
  </si>
  <si>
    <t>Variety Colors with textile pattern. Acer TrueHarmony sound technology, Skype certified, Fast 802.11ac wireless supporting MU-MIMO, and Acer BluelightShield™</t>
  </si>
  <si>
    <t>Aspire E 15 / i7-6500 / 4GB DDR3L / 1TB / Nvidia 920 2GB / 802.11ac / HD Webcam / 15.6" HD LED / W10 / Denim Blue
Windows 10 Home 64-bit
Intel® Core i7-6500U processor (4 MB L3 cache, 2.5 GHz with Turbo Boost up to 3.1 GHz, DDR3L 1600 MHz, 15 W), supporting Intel® 64 architecture, Intel® Smart Cache
NVIDIA® GeForce® 920M with 2 GB of dedicated DDR3 VRAM, supporting NVIDIA® CUDA, PhysX, PureVideo® HD technology, OpenEXR High Dynamic-Range (HDR) technology, Shader Model 5.0, Microsoft® DirectX® 11.2, OpenGL® 4.4, OpenCL 1.1
15.6" 1366 x 768 resolution, Acer CineCrystal™ LED
4GB DDR3L RAM (4GB x 1 upgradable to 8GB DDR3L x 2)
1TB SATA HDD
Gigabit Ethernet, Wake-on-LAN ready
Wireless-AC, 802.11 ac/a/b/g/n wireless LAN supporting MU-MIMO Technology
Bluetooth® 4.0
8X DVD Super Multi Plus Drive (M-DISC™ Ready Drive)
Multi-gesture touchpad, supporting two-finger scroll and pinch. Swipes access charms, application commands and previous applications
Acer Crystal Eye HD webcam, 1280 x 720 resolution
37 Wh 2500 mAh 14.8 V 4-cell Li-ion battery pack
Estimated battery life: up to 5.5 hour
SD card reader
Two USB3.0 &amp; One USB 2.0 ports
HDMI™ port with HDCP support &amp; VGA port
381.6 (W) x 256 (D) x 24.9/29.2 (H)mm
2.4 kg 
1-Year International Traveller Warranty
Free: Acer Designed BackPack</t>
  </si>
  <si>
    <t>PC1604010020</t>
  </si>
  <si>
    <t>NX.G3DSM.003</t>
  </si>
  <si>
    <t>E5-574G-706Z</t>
  </si>
  <si>
    <t>Rosewood Red</t>
  </si>
  <si>
    <t>Aspire E 15 / i7-6500 / 4GB DDR3L / 1TB / Nvidia 920 2GB / 802.11ac / HD Webcam / 15.6" HD LED / W10 / Rosewood Red
Windows 10 Home 64-bit
Intel® Core i7-6500U processor (4 MB L3 cache, 2.5 GHz with Turbo Boost up to 3.1 GHz, DDR3L 1600 MHz, 15 W), supporting Intel® 64 architecture, Intel® Smart Cache
NVIDIA® GeForce® 920M with 2 GB of dedicated DDR3 VRAM, supporting NVIDIA® CUDA, PhysX, PureVideo® HD technology, OpenEXR High Dynamic-Range (HDR) technology, Shader Model 5.0, Microsoft® DirectX® 11.2, OpenGL® 4.4, OpenCL 1.1
15.6" 1366 x 768 resolution, Acer CineCrystal™ LED
4GB DDR3L RAM (4GB x 1 upgradable to 8GB DDR3L x 2)
1TB SATA HDD
Gigabit Ethernet, Wake-on-LAN ready
Wireless-AC, 802.11 ac/a/b/g/n wireless LAN supporting MU-MIMO Technology
Bluetooth® 4.0
8X DVD Super Multi Plus Drive (M-DISC™ Ready Drive)
Multi-gesture touchpad, supporting two-finger scroll and pinch. Swipes access charms, application commands and previous applications
Acer Crystal Eye HD webcam, 1280 x 720 resolution
37 Wh 2500 mAh 14.8 V 4-cell Li-ion battery pack
Estimated battery life: up to 5.5 hour
SD card reader
Two USB3.0 &amp; One USB 2.0 ports
HDMI™ port with HDCP support &amp; VGA port
381.6 (W) x 256 (D) x 24.9/29.2 (H)mm
2.4 kg 
1-Year International Traveller Warranty
Free: Acer Designed BackPack</t>
  </si>
  <si>
    <t>Aspire R 14</t>
  </si>
  <si>
    <t>PC1604220012</t>
  </si>
  <si>
    <t>NX.G7WSM.001</t>
  </si>
  <si>
    <t>R5-471T-53ZK</t>
  </si>
  <si>
    <t>14" IPS HD Multi Touch</t>
  </si>
  <si>
    <t xml:space="preserve">128GB SSD  </t>
  </si>
  <si>
    <t xml:space="preserve">Integrated </t>
  </si>
  <si>
    <t xml:space="preserve">No </t>
  </si>
  <si>
    <t>1.9 kg</t>
  </si>
  <si>
    <t>Aspire R 14 / i5-6200 / 4GB  LPDDR3  / 128GB SSD / BT 4.0 / HD Webcam / 14" FHD Multi Touch LED / W10 / Black
Windows 10 Home 64-bit
Intel® Core i5-6200U processor (3 MB L3 cache, 2.3 GHz with Turbo Boost up to 2.8 GHz, DDR3L 1600 MHz,15 W), supporting Intel®64 architecture, Intel®Smart Cache
Intel®HD Graphics 520, supporting OpenGL®4.4, OpenCLTM 2.0,Microsoft®DirectX®12
14" IPS Full HD 1920 x 1080 LED-backlit TFT LCD, supporting 10-finger touch
4 GB LPDDR3 (OB 4GB x 1, not upgradable)
128GB SSD  
Gigabit Ethernet, Wake-on-LAN ready
Acer InviLink™ Nplify™ 802.11 a/b/g/n/ac Wireless 
Bluetooth® 4.0
Optimized Dolby® Digital Plus Home Theater® audio enhancement
Multi-gesture touchpad, supporting two-finger scroll and pinch. Swipes access charms, application commands
Acer Crystal Eye HD webcam, 1280 x 720 resolution
48 Wh 3220 mAh 15.2 V 4-cell Li-ion battery pack
Estimated battery life: up to 8 hour
SD card reader
Two USB3.0 &amp; One USB 2.0 ports, USB type C port: USB 3.1 Gen 1
HDMI™ port with HDCP support
343.8 (W) x 245 (D) x 18.5 (H) mm
1.9 kg 
1-Year International Traveller Warranty
Free: Acer Designed BackPack</t>
  </si>
  <si>
    <t>Aspire R 15</t>
  </si>
  <si>
    <t>PC1605170035</t>
  </si>
  <si>
    <t>NX.GCCSM.001</t>
  </si>
  <si>
    <t>R5-571T-59XT</t>
  </si>
  <si>
    <t>15.6" IPS FHD Multi Touch</t>
  </si>
  <si>
    <t>Steel Gray</t>
  </si>
  <si>
    <t>Unique 360-degree soft closing hinge design
TrueHarmony sound technnology, Skype certified
Fast 802.11ac with MU-MIMO technology &amp; ExoAmp Antenna, 9 hours battery life</t>
  </si>
  <si>
    <t>Aspire R 15 / i5-6200 / 4GB DDR4  / 1TB / 15.6" FHD Multi Touch LED / W10 
Windows 10 Home 64-bit
Intel® Core i5-6200U processor (3 MB L3 cache, 2.3 GHz with Turbo Boost up to 2.8 GHz, DDR3L 1600 MHz,15 W), supporting Intel®64 architecture, Intel®Smart Cache
Intel®HD Graphics 520, supporting OpenGL®4.4, OpenCL 2.0, Microsoft®DirectX®12
15.6" IPS Full HD 1920 x 1080, LED-backlit TFT LCD with integrated 10-finger touch
4 GB DDR4 (OB 4GB, upgradable to 12GB, OB4GB + 8GB)
1TB SATA HDD 
Gigabit Ethernet, Wake-on-LAN ready
Acer InviLink™ Nplify™ 802.11 a/b/g/n/ac Wireless, supporting MU-MIMO technology
Bluetooth® 4.0
Optimized Dolby® Digital Plus Home Theater® audio enhancement
Acer HD webcam, 1280 x 720 resolution
48 Wh 3220 mAh 15.2 V 4-cell Li-ion battery pack
Battery life: up to 9 hour
SD card reader
USB type C port, Two USB3.0 &amp; One USB 2.0 ports
HDMI™ port with HDCP support
370.7 (W) x 256.2 (D) x 19.96 (H) mm
2.2 kg 
1-Year International Traveller Warranty
Free: Acer Designed BackPack</t>
  </si>
  <si>
    <t>Aspire V 13</t>
  </si>
  <si>
    <t>PC1605100021</t>
  </si>
  <si>
    <t>NX.G7BSM.001</t>
  </si>
  <si>
    <t>V3-372-54Q0</t>
  </si>
  <si>
    <t>13.3" HD LED</t>
  </si>
  <si>
    <t>8GB DDR3L</t>
  </si>
  <si>
    <t>Steel Black</t>
  </si>
  <si>
    <t xml:space="preserve">Premium materials (nano-imprint aluminum cover)
USB 3.1 Type-C port and three USB standard ports
Wireless 802.11ac with MU-MIMO technology
7.5 hours of battery life for full workday usability
</t>
  </si>
  <si>
    <t>Aspire V 13 / i5-6200 / 8GB DDR3L / 1TB  / 802.11ac / HD Webcam / 13.3" HD LED / W10 / Steel Black
Windows 10 Home 64-bit
Intel® Core i5-6200U processor (3 MB L3 cache, 2.3 GHz with Turbo Boost up to 2.8 GHz, DDR3L 1600 MHz, 15 W), supporting Intel® 64 architecture, Intel® Smart Cache
Intel® HD Graphics 520, supporting OpenGL® 4.4, OpenCL 2.0, Microsoft® DirectX® 12
13.3" HD 1366 x 768 resolution, high-brightness Acer ComfyView LEDbacklit TFT LCD
8GB DDR3L RAM (8GB x 1, upgradable to 8GB DDR3L x 2) 
1TB HDD
Wireless-AC, 802.11ac/a/b/g/n, supporting MU-MIMO technology
Bluetooth® 4.0
Acer Crystal Eye HD webcam, 1280 x 720 resolution
48 Wh 3220 mAh 15.2 V 4-cell Li-ion battery pack
Estimated battery life: up to 7.5 hour
SD card reader
USB type C port: USB 3.1 Gen 1 (Up to 5 Gbps)
One USB3.0 featuring Power-off USB charging &amp; two USB 2.0 port
HDMI™ port with HDCP support
327 (W) x 228 (D) x 19.65 (H) mm
1.6kg 
1-Year International Traveller Warranty
Color : Steel black
Free: Acer Designed BackPack</t>
  </si>
  <si>
    <t>PC1604220014</t>
  </si>
  <si>
    <t>NX.G7CSM.001</t>
  </si>
  <si>
    <t>V3-372T-75U6</t>
  </si>
  <si>
    <t>13.3" IPS FHD</t>
  </si>
  <si>
    <t>Platinum White</t>
  </si>
  <si>
    <t>Aspire V 13 / i7-6500 / 8GB DDR3L / 128G SSD / 802.11ac / HD Webcam / 13.3" FHD IPS Touch / W10 / Platinum White
Windows 10 Home 64-bit
Intel® Core i7-6500U processor (4 MB L3 cache, 2.5 GHz with Turbo Boost up to 3.1 GHz, DDR3L 1600 MHz, 15 W), supporting Intel® 64 architecture, Intel® Smart Cache
Intel® HD Graphics 520, supporting OpenGL® 4.4, OpenCL 2.0, Microsoft® DirectX® 12
13.3" IPS, Full HD 1920 x1080, high-brightness LED-backlit TFT LCD with integrated 10-finger touch
8GB DDR3L RAM (8GB x 1, upgradable to 8GB DDR3L x 2) 
128GB SSD
Wireless-AC, 802.11ac/a/b/g/n, supporting MU-MIMO technology
Bluetooth® 4.0
Acer Crystal Eye HD webcam, 1280 x 720 resolution
48 Wh 3220 mAh 15.2 V 4-cell Li-ion battery pack
Estimated battery life: up to 7.5 hour
SD card reader
USB type C port: USB 3.1 Gen 1 (Up to 5 Gbps)
One USB3.0 featuring Power-off USB charging &amp; two USB 2.0 port
HDMI™ port with HDCP support
327 (W) x 228 (D) x 19.65 (H) mm
1.6kg 
1-Year International Traveller Warranty
Color : Platinum White
Free: Acer Designed BackPack</t>
  </si>
  <si>
    <t>Aspire V Nitro Series</t>
  </si>
  <si>
    <t>PC1602030025</t>
  </si>
  <si>
    <t>NX.G7SSM.002</t>
  </si>
  <si>
    <t>VN7-572G-57N0</t>
  </si>
  <si>
    <t>15.6" IPS FHD</t>
  </si>
  <si>
    <t>NVIDIA® GeForce® GTX 950M 4GB DDR3</t>
  </si>
  <si>
    <t xml:space="preserve">Performance – High performance Processor &amp; Graphics with DDR4 memory, Ultra Fast Wireless AC with Mu-MIMO technology, 4-speaker surround sound system with Acer TrueHarmony Plus creates immersive, world class audio.
Black Edition design with Lightbar &amp; Acer DustDefender - dust removal design that enhance performance, with high-speed metal fan delivers extreme cooling and minimizes noise </t>
  </si>
  <si>
    <t>V Nitro - i5-6200 / 4GB DDR4 / 1TB  / Nvidia 950 4GB GDDR3 / 15.6" IPS FHD / 802.11ac / W10
Windows 10 Home 64-bit
Intel® Core i5-6200U processor (3 MB L3 cache, 2.3 GHz with Turbo Boost up to 2.8 GHz, DDR3L 1600 MHz, 15 W), supporting Intel® 64 architecture, Intel® Smart Cache
NVIDIA® GeForce® GTX 950M with 4 GB of dedicated DDR3 VRAM, supporting NVIDIA® CUDATM, PhysXTM, PureVideo® HD technology, GPU Battery Boost technology, ShadowPlay technology, GameStream technology, Microsoft® DirectX® 11.2/12, OpenGL® 4.4, OpenCL 1.1
15.6" display with IPS technology, Full HD 1920 x 1080, high-brightness LED-backlit TFT LCD
4GB DDR4 RAM (4GB x 1, upgradable to 8GB DDR4 x 2)
1TB Hard Disk
Optimized Dolby Audio® Home Theater sound enhancement
Gigabit Ethernet, Wake-on-LAN ready
Acer HD Webcam, 1280 x 720 resolution
802.11a/b/g/n/ac wireless LAN with MU-MIMO Technology
Bluetooth® 4.0                                                                                                                                                                                                             8X DVD Super Multi Plus Drive (M-DISC™ Ready Drive)    
52.5 Wh 4605 mAh 11.4 V 3-cell Li-ion battery pack
Estimated battery life: up to 8 hour
SD card reader
One USB Type C port (USB 3.1 Gen1 5 Gbps), Two USB3.0 &amp; One USB2.0
HDMI™ port with HDCP support
390 (W) x 262.8 (D) x 23.9/23.9 (H)
2.4 kg 
1-Year International Traveller Warranty
Free: Acer Designed BackPack</t>
  </si>
  <si>
    <t>PC1512170022</t>
  </si>
  <si>
    <t>NX.G6JSM.001</t>
  </si>
  <si>
    <t>VN7-592G-7226</t>
  </si>
  <si>
    <t xml:space="preserve">Intel® Core i7-6700HQ </t>
  </si>
  <si>
    <t>128GB SSD + 1TB</t>
  </si>
  <si>
    <t>NVIDIA® GeForce® GTX 960M 4GB DDR5</t>
  </si>
  <si>
    <t>Black Edition design with Lightbar</t>
  </si>
  <si>
    <t>V Nitro - i7-6700HQ / 4GB DDR4 / 128G SSD + 1TB / Nvidia GTX 960 4GB GDDR5 / 15.6" IPS FHD / 802.11ac / W10
Windows 10 Home 64-bit
Intel® Core i7-6700HQ processor (6 MB L3 cache, 2.6 GHz with Turbo Boost up to 3.5 GHz, DDR3L 1600 MHz, 45 W), supporting Intel® 64 architecture, Intel® Smart Cache
NVIDIA® GeForce® GTX 960M with 4 GB of dedicated GDDR5 VRAM, supporting NVIDIA® CUDATM, PhysXTM, PureVideo® HD technology, GPU Battery Boost technology, ShadowPlay technology, GameStream technology, Microsoft® DirectX® 11.2/12, OpenGL® 4.4, OpenCL 1.1
15.6" display with IPS technology, Full HD 1920 x 1080, high-brightness LED-backlit TFT LCD
4GB DDR4 RAM (4GB x 1, upgradable to 16GB DDR4 x 2)
128GB SSD + 1TB 
Dolby® Digital Plus Home Theater® audio enhancement
Gigabit Ethernet, Wake-on-LAN ready
Acer HD Webcam, 1280 x 720 resolution
802.11a/b/g/n/ac wireless LAN with MU-MIMO Technology
Bluetooth® 4.0
52.5 Wh 4605 mAh 11.4 V 3-cell Li-ion battery pack
Estimated battery life: up to 5 hour
SD card reader
One USB Type C port (USB 3.1 Gen2 10 Gbps), Two USB3.0 &amp; One USB2.0
HDMI™ port with HDCP support
390 (W) x 262.8 (D) x 22.9 (H) mm
2.3 kg 
1-Year International Traveller Warranty
Free: Acer Designed BackPack</t>
  </si>
  <si>
    <t>PC1602150021</t>
  </si>
  <si>
    <t>NX.G6TSM.001</t>
  </si>
  <si>
    <t>VN7-792G-77XQ</t>
  </si>
  <si>
    <t>17.3" IPS FHD</t>
  </si>
  <si>
    <t>Intel® Core i7-6700HQ</t>
  </si>
  <si>
    <t>16GB DDR4</t>
  </si>
  <si>
    <t>256GB + 1TB SATA HDD</t>
  </si>
  <si>
    <t>3.1 kg</t>
  </si>
  <si>
    <r>
      <t xml:space="preserve">BackPack/ </t>
    </r>
    <r>
      <rPr>
        <b/>
        <sz val="9"/>
        <color indexed="10"/>
        <rFont val="Calibri"/>
        <family val="2"/>
      </rPr>
      <t>LZ.BPKM7.B04/ PC1602040003</t>
    </r>
  </si>
  <si>
    <t>V Nitro - i7-6700HQ / 16GB DDR4 / 256G SSD + 1TB / Nvidia GTX 960 4GB GDDR5 / 17.3" IPS FHD / 802.11ac / W10
Windows 10 Home 64-bit
Intel® Core i7-6700HQ processor (6 MB L3 cache, 2.6 GHz with Turbo Boost up to 3.5 GHz, DDR3L 1600 MHz, 45 W), supporting Intel® 64 architecture, Intel® Smart Cache
NVIDIA® GeForce® GTX 960M with 4 GB of dedicated GDDR5 VRAM, supporting NVIDIA® CUDATM, PhysXTM, PureVideo® HD technology, GPU Battery Boost technology, ShadowPlay technology, GameStream technology, Microsoft® DirectX® 11.2/12, OpenGL® 4.4, OpenCL 1.1
17.3" display with IPS technology, Full HD 1920 x 1080, high-brightness LED-backlit TFT LCD
16GB DDR4 RAM (8GB x 2, upgradable to 16GB DDR4 x 2)
256GB SSD + 1TB 
Dolby® Digital Plus Home Theater® audio enhancement
Gigabit Ethernet, Wake-on-LAN ready
Acer HD Webcam, 1280 x 720 resolution
802.11a/b/g/n/ac wireless LAN with MU-MIMO Technology
Bluetooth® 4.0
8X DVD Super Multi Plus Drive (M-DISC™ Ready Drive)                                                                                                                                   52.5 Wh 4605 mAh 11.4 V 3-cell Li-ion battery pack
Estimated battery life: up to 6.5 hour
SD card reader
One USB Type C port (USB 3.1 Gen2 10 Gbps), Two USB3.0 &amp; One USB2.0
HDMI™ port with HDCP support
423 (W) x 296 (D) x 24.99/24.99 (H) mm
3.1 kg 
1-Year International Traveller Warranty
Free: Acer Designed BackPack</t>
  </si>
  <si>
    <t>Aspire S 13</t>
  </si>
  <si>
    <t>PC1605170033</t>
  </si>
  <si>
    <t>NX.GCHSM.003</t>
  </si>
  <si>
    <t>S5-371-52UK</t>
  </si>
  <si>
    <t>1.3 kg (14mm)</t>
  </si>
  <si>
    <t>UltraThin &amp; light 14mm/1.3kg
Metal Cover with Sleek Hinge &amp; Diamond Cut design, TrueHarmony sound technology, Skype certified, Fast 802.11ac wireless supporting MU-MIMO, ExaColor &amp; Bluelightshield, 11 hour battery life</t>
  </si>
  <si>
    <t>Aspire S 13 / i5-6200 / 4GB DDR3L / 128GB /  802.11ac / 13.3" FHD LED / W10 / Obsidian Black
Windows 10 Home 64-bit
Intel® Core i5-6200U processor (3 MB L3 cache, 2.3 GHz with Turbo Boost up to 2.8 GHz, DDR3L 1600 MHz, 15 W), supporting Intel® 64 architecture, Intel® Smart Cache
Intel® HD Graphics 520, supporting OpenGL® 4.4, OpenCL 2.0, Microsoft® DirectX® 12
13.3" Full HD 1920 x 1080 IPS display, Acer ComfyView LED-backlit TFT LCD
4GB DDR3L RAM (4GB onboard)
128GB SSD
802.11 ac/a/b/g/n wireless LAN supporting MU-MIMO Technology
Bluetooth® 4.0
Acer HD webcam, 1280 x 720 resolution, supporting HDR Imaging
45 Wh 4030 mAh 11.25 V 3-cell Li-ion battery
Battery life: up to 11 hours
SD card reader
USB Type-C port, Two USB 3.0 ports with one featuring power-off USB charging
HDMI™ port with HDCP support
327 (W) x 228 (D) x 14.58 (H)mm
1.3 kg 
1-Year International Traveller Warranty
Free: Acer Designed BackPack</t>
  </si>
  <si>
    <t>PC1605170032</t>
  </si>
  <si>
    <t>NX.GCHSM.002</t>
  </si>
  <si>
    <t>S5-371-58F7</t>
  </si>
  <si>
    <t>Aspire S 13 / i5-6200 / 8GB DDR3L / 256GB /  802.11ac / 13.3" FHD LED / W10 / Obsidian Black
Windows 10 Home 64-bit
Intel® Core i5-6200U processor (3 MB L3 cache, 2.3 GHz with Turbo Boost up to 2.8 GHz, DDR3L 1600 MHz, 15 W), supporting Intel® 64 architecture, Intel® Smart Cache
Intel® HD Graphics 520, supporting OpenGL® 4.4, OpenCL 2.0, Microsoft® DirectX® 12
13.3" Full HD 1920 x 1080 IPS display, Acer ComfyView LED-backlit TFT LCD
8GB DDR3L RAM (8GB onboard)
256GB SSD
802.11 ac/a/b/g/n wireless LAN supporting MU-MIMO Technology
Bluetooth® 4.0
Acer HD webcam, 1280 x 720 resolution, supporting HDR Imaging
45 Wh 4030 mAh 11.25 V 3-cell Li-ion battery
Battery life: up to 11 hours
SD card reader
USB Type-C port, Two USB 3.0 ports with one featuring power-off USB charging
HDMI™ port with HDCP support
327 (W) x 228 (D) x 14.58 (H)mm
1.3 kg 
1-Year International Traveller Warranty
Free: Acer Designed BackPack</t>
  </si>
  <si>
    <t>PC1605170029</t>
  </si>
  <si>
    <t>NX.GCJSM.002</t>
  </si>
  <si>
    <t>S5-371-58J3</t>
  </si>
  <si>
    <t>Pearl White</t>
  </si>
  <si>
    <t>Aspire S 13 / i5-6200 / 8GB DDR3L / 256GB /  802.11ac / 13.3" FHD LED / W10 / Pearl White
Windows 10 Home 64-bit
Intel® Core i5-6200U processor (3 MB L3 cache, 2.3 GHz with Turbo Boost up to 2.8 GHz, DDR3L 1600 MHz, 15 W), supporting Intel® 64 architecture, Intel® Smart Cache
Intel® HD Graphics 520, supporting OpenGL® 4.4, OpenCL 2.0, Microsoft® DirectX® 12
13.3" Full HD 1920 x 1080 IPS display, Acer ComfyView LED-backlit TFT LCD
8GB DDR3L RAM (8GB onboard)
256GB SSD
802.11 ac/a/b/g/n wireless LAN supporting MU-MIMO Technology
Bluetooth® 4.0
Acer HD webcam, 1280 x 720 resolution, supporting HDR Imaging
45 Wh 4030 mAh 11.25 V 3-cell Li-ion battery
Battery life: up to 11 hours
SD card reader
USB Type-C port, Two USB 3.0 ports with one featuring power-off USB charging
HDMI™ port with HDCP support
327 (W) x 228 (D) x 14.58 (H)mm
1.3 kg 
1-Year International Traveller Warranty
Free: Acer Designed BackPack</t>
  </si>
  <si>
    <t>Aspire S Series</t>
  </si>
  <si>
    <t>PC1604220017</t>
  </si>
  <si>
    <t>NX.MT2SM.010</t>
  </si>
  <si>
    <t>S7-393-55204G25</t>
  </si>
  <si>
    <t>13.3" IPS FHD Multi Touch LED</t>
  </si>
  <si>
    <t>Intel® Core i5-5200U</t>
  </si>
  <si>
    <t xml:space="preserve">4GB DDR3  </t>
  </si>
  <si>
    <t>White</t>
  </si>
  <si>
    <t>1.3 kg</t>
  </si>
  <si>
    <t xml:space="preserve">Acer Envelop Bag, Acer Converter Cable </t>
  </si>
  <si>
    <t>Gorilla® Glass , Dual-Torque hinge, Full HD IPS 10 Point Touch, EL Backlit Keyboard TwinAir Cooling System, 8 hours battery life</t>
  </si>
  <si>
    <t>i5-5200 / 4GB / 256GB SSD / BT 4.0 / HD Webcam / 13.3" IPS FHD Multi Touch LED / W10 / 802.11ac / White
Windows 10 Home 64-bit
Intel® Core i5-5200U processor (3 MB L3 cache, 2.2 GHz with Turbo Boost up to 2.7 GHz, DDR3L 1600 MHz, 15 W), supporting Intel® 64
Intel® HD Graphics 5500, supporting OpenGL® 4.4, OpenCL 2.0, Microsoft® DirectX® 11.1
13.3" IPS Full HD 1920 x 1080, high-brightness (300-nit) LED-backlit TFT LCD, supporting 10-finger touch
4GB DDR3L RAM (OB 8GB x 1 Max)
256GB SSD (Raid 0)
Bluetooth® 4.0
Intel® Dual Band Wireless-AC, 802.11ac/a/b/g/n wireless LAN
Optimized Dolby® Home Theater® v4 audio enhancement
Acer ZoomPerfect touchpad, supporting two-finger scroll and pinch. Swipes access charms, application commands, and previous applications
Acer Crystal Eye HD webcam with 1280 x 720 resolution
SD™ card reader
Two USB 3.0 ports with one featuring power-off USB charging
HDMI™ port with HDCP support
Ambient light sensor, supporting automatic display brightness and keyboard backlight control
47 Wh 6280 mAh 7.5 V 4-cell Li-polymer battery pack
Estimated battery life: up to 8.5 hours
323 (W) x 223 (D) x 12.9/12.9 (H) mm
1.3 kg
1-Year International Traveller Warranty
Free: Acer Envelop Bag, Acer Converter Cable supporting Ethernet and VGA-out &amp; USB 2.0</t>
  </si>
  <si>
    <t xml:space="preserve">Acer Travelmate Notebook </t>
  </si>
  <si>
    <t>Travelmate</t>
  </si>
  <si>
    <t>PC1602170006</t>
  </si>
  <si>
    <t>NX.VBNSM.001</t>
  </si>
  <si>
    <t>TMP248-M-56FH</t>
  </si>
  <si>
    <t xml:space="preserve"> 14" HD LED</t>
  </si>
  <si>
    <t xml:space="preserve"> 500GB+8GB SSHD</t>
  </si>
  <si>
    <t>Win7Pro or Win10Pro</t>
  </si>
  <si>
    <t>Acer ProShield Security Manager with File Encryption &amp; Shredder, Latest Sixth Gen CPU &amp; ac wireless!</t>
  </si>
  <si>
    <t xml:space="preserve">i5-6200 / 4GB / 500GB+8GB SSHD/ BT 4.0 / HD Webcam / 14" HD LED / Win7Pro or Win10 Pro 
Genuine Windows® 7 Professional 64-bit or Windows 10 Pro 64-bit 
Intel® Core i5-6200U processor (3 MB L3 cache, 2.3 GHz with Turbo Boost up to 2.8 GHz, DDR3L 1600 MHz, 15 W), supporting Intel® 64 architecture, Intel® Smart Cache
Intel® HD Graphics 520, supporting OpenGL® 4.4, OpenCLTM 2.0,
Microsoft® DirectX® 12
14" HD 1366 x 768 resolution Acer ComfyView LED-backlit TFT LCD
4GB DDR3 RAM (4GB x 1 upgradable to 8GB DDR3Lx2)
500GB + 8GB  Solid State Hybrid Drive (SSHD)
Gigabit Ethernet, Wake-on-LAN ready
Intel® Dual Band Wireless-AC, 802.11ac/a/b/g/n wireless LAN
Acer ProShield Security Manager with Facial Recognition Login, File Encryption &amp; Shredder
8X DVD-Super Multi double-layer drive (M-DISC Ready Drive)
Bluetooth® 4.0
Acer Crystal Eye webcam with 1280 x 720 resolution
SD™ card reader
Two USB 3.0, One USB 2.0 ports
VGA &amp; HDMI® port with HDCP support
37 Wh 2520 mAh 14.8 V 4-cell Li-polymer battery
Estimated Battery life: 6 hours 
343 (W) x 245 (D) x 24.9 (H) mm
2.1 kg
3 Years Local Limited Warranty &amp; 1-Year International Traveller Warranty
Free: Acer Designed BackPack
</t>
  </si>
  <si>
    <t>PC1605030001</t>
  </si>
  <si>
    <t>NX.VCKSM.001</t>
  </si>
  <si>
    <t>TMP648-M-56BP</t>
  </si>
  <si>
    <t>1.7 kg</t>
  </si>
  <si>
    <t>1.7kg &amp; 21mm thickness (40% thinner than normal nb), Faster DDR4 RAM, USB Type-C 3.1 Port, Backlit Keyboard, Acer Bio-Protection Fingerprint Scanner, Acer ProShield Security Manager with File Encryption &amp; Shredder</t>
  </si>
  <si>
    <t>i5-6200 / 4GB / 500GB+8GB SSHD / BT 4.0 / 14" HD LED / Win7Pro / Win 10 Pro / 802.11ac
Genuine Windows® 7 Professional 64-bit / Windows 10 Pro 64-bit 
Intel® Core i5-6200U processor (3 MB L3 cache, 2.3 GHz with TurboBoost up to 2.8 GHz, DDR4-2133, DDR3L 1600 MHz, 15 W), supporting Intel® 64architecture, Intel® Smart Cache
Intel® HD Graphics 520, supporting OpenGL® 4.4, OpenCLTM 2.0,
Microsoft® DirectX® 12
14" HD 1366 x 768 resolution, Acer ComfyView LED-backlit TFT LCD
4GB DDR4 RAM (OB 4GB x 1 upgradable to OB 4G + 8GB DDR4 x 1)
500GB HDD + 8GB  Solid State Hybrid Drive (SSHD) with Enhanced Acer Disk Anti-Shock Protection
Intel® I218LM Gigabit network connection
Intel® Wireless-AC, 802.11ac/a/b/g/n wireless LAN with Acer Nplify
Bluetooth® 4.0
Acer Crystal Eye webcam with 1280 x 720 resolution
Acer Bio-Protection fingerprint reader
Acer ProShield Security Manager with File Encryption &amp; Shredder
Trusted Platform Module (TPM) solution
SD™ card reader
Three USB 3.0 with one featuring Power-off USB charging
VGA &amp; HDMI® port with HDCP support
One Type-C™ (Thunderbolt™ 3) port
54 Wh 4850 mAh 11.1V 3-cell Li-polymer battery pack
Estimated Battery life: 8 hours 
328 (W) x 235.5 (D) x 21.2 (H) mm 
1.7 kg with 3-cell battery pack
3 Years Local Limited Warranty &amp; 1-Year International Traveller Warranty
Free: Acer Designed BackPack</t>
  </si>
  <si>
    <t>PC1605030002</t>
  </si>
  <si>
    <t>NX.VC2SM.001</t>
  </si>
  <si>
    <t>TMP648-MG-758V</t>
  </si>
  <si>
    <t>4GB DDR4 x 2</t>
  </si>
  <si>
    <t>i7-6500 / 8GB / 128GB SSD / Nvidia 940 2GB / BT 4.0 / 14" HD LED / Win7Pro / Win 10 Pro / 802.11ac
Genuine Windows® 7 Professional 64-bit / Windows 10 Pro 64-bit 
Intel® Core i7-6500U processor (4 MB L3 cache, 2.5 GHz with Turbo Boost up to 3.1 GHz, DDR4-2133, DDR3L 1600 MHz, 15 W), supporting Intel® 64
NVIDIA® GeForce® 940M with 2 GB of dedicated DDR3 VRAM, supporting NVIDIA® CUDA, PhysX, PureVideo® HD technology, OpenEXR High Dynamic-Range (HDR) technology, Shader Model 5.0, Microsoft® DirectX® 11.2, OpenGL® 4.4, OpenCL 1.1
14" HD 1366 x 768 resolution, Acer ComfyView LED-backlit TFT LCD
8GB DDR4 RAM (OB 4GB x 1 + 4GB X 1, upgradable to OB 4G + 8GB DDR4 x 1)
128GB SSD 
Intel® I218LM Gigabit network connection
Intel® Wireless-AC, 802.11ac/a/b/g/n wireless LAN with Acer Nplify
Bluetooth® 4.0
Acer Crystal Eye webcam with 1280 x 720 resolution
Acer Bio-Protection fingerprint reader
Acer ProShield Security Manager with File Encryption &amp; Shredder
Trusted Platform Module (TPM) solution
SD™ card reader
Three USB 3.0 with one featuring Power-off USB charging
VGA &amp; HDMI® port with HDCP support
One Type-C™ (Thunderbolt™ 3) port
54 Wh 4850 mAh 11.1V 3-cell Li-polymer battery pack
Estimated Battery life: 8 hours 
328 (W) x 235.5 (D) x 21.2 (H) mm
1.7 kg with 3-cell battery pack
3 Years Local Limited Warranty &amp; 1-Year International Traveller Warranty
Free: Acer Designed BackPack</t>
  </si>
  <si>
    <t>Acer Chromebook</t>
  </si>
  <si>
    <t>Accesorries</t>
  </si>
  <si>
    <t xml:space="preserve">Part no </t>
  </si>
  <si>
    <t>Innoxiv PN</t>
  </si>
  <si>
    <t xml:space="preserve">Model name </t>
  </si>
  <si>
    <t>NP.DCK11.00Z</t>
  </si>
  <si>
    <t>upon request</t>
  </si>
  <si>
    <t>TMP645 Pro Dock</t>
  </si>
  <si>
    <t>5M.EW198.V07</t>
  </si>
  <si>
    <t>PC1503100025</t>
  </si>
  <si>
    <t>Super 1</t>
  </si>
  <si>
    <t>5M.EW298.V07</t>
  </si>
  <si>
    <t>Super 2</t>
  </si>
  <si>
    <t>5M.EW098.V07</t>
  </si>
  <si>
    <t>PC1503090015</t>
  </si>
  <si>
    <t>Super On-Site</t>
  </si>
  <si>
    <t>5M.RCO01.AP283</t>
  </si>
  <si>
    <t>PC1602220018</t>
  </si>
  <si>
    <t>5M.RCO01.AP385</t>
  </si>
  <si>
    <t>5M.RCO01.AP386</t>
  </si>
  <si>
    <t>DP.13411.05X</t>
  </si>
  <si>
    <t>PC1603140026</t>
  </si>
  <si>
    <t>HDMI TO VGA</t>
  </si>
  <si>
    <t>NC.23811.008</t>
  </si>
  <si>
    <t>Micro HDMI to VGA</t>
  </si>
  <si>
    <t>NP.EXD11.00C</t>
  </si>
  <si>
    <t>Acer Ext DVDRW</t>
  </si>
  <si>
    <t>NP.BAG1A.040</t>
  </si>
  <si>
    <t>Switch 10 Snap Case</t>
  </si>
  <si>
    <t>NP.BAG1A.137</t>
  </si>
  <si>
    <t>Switch 11/12 Snap Case</t>
  </si>
  <si>
    <t>NP.BAG1A.133</t>
  </si>
  <si>
    <t>W1 Red Case</t>
  </si>
  <si>
    <t>NP.BAG1A.131</t>
  </si>
  <si>
    <t>W1 Black Case</t>
  </si>
  <si>
    <t>NP.KBD1A.008</t>
  </si>
  <si>
    <t>W1 Crunch Keyboard</t>
  </si>
  <si>
    <t>NP.FLM1A.065</t>
  </si>
  <si>
    <t>W1 Screen Protector</t>
  </si>
  <si>
    <t>NP.FLM1A.064</t>
  </si>
  <si>
    <t>NP.FLM1A.080</t>
  </si>
  <si>
    <t>SW3-013 Screen Protector</t>
  </si>
  <si>
    <t>NP.FLM1A.081</t>
  </si>
  <si>
    <t>NP.BAG1A.165</t>
  </si>
  <si>
    <t>SW3-013 Grey Sleeve</t>
  </si>
  <si>
    <t>NP.BAG1A.166</t>
  </si>
  <si>
    <t>SW3-013 Blue Sleeve</t>
  </si>
  <si>
    <t>NP.BAG1A.175</t>
  </si>
  <si>
    <t>SW3-013 Violet Sleeve</t>
  </si>
  <si>
    <t>LZ.BPKM6.B05</t>
  </si>
  <si>
    <t>PC1601050012</t>
  </si>
  <si>
    <t xml:space="preserve"> Acer BackPack</t>
  </si>
  <si>
    <t>5M.NB000.123</t>
  </si>
  <si>
    <t>PC1512080050</t>
  </si>
  <si>
    <t>McAfee 3 Year</t>
  </si>
  <si>
    <t>PRICE</t>
  </si>
  <si>
    <t xml:space="preserve">Terms and Conditions </t>
  </si>
  <si>
    <t xml:space="preserve">1) Prices, specifications and availability of products are subject to change without any notice. </t>
  </si>
  <si>
    <t xml:space="preserve">    Due to the dynamic nature of the computer industry, descriptions may not reflect current technical information. </t>
  </si>
  <si>
    <t xml:space="preserve">   Any typographical or photographic errors in the product specifications or errors in the pricing or offers are subject to correction. </t>
  </si>
  <si>
    <t xml:space="preserve">   If a product is not currently available due to unforeseen circumstances or reasons, we will keep you posted on the next delivery date.</t>
  </si>
  <si>
    <t>2) GOODS AND Services effectively from 01 April 2015 all our invoicing is subject to Goods and Services Tax (GST) 6% compiance with all prevailing laws, guidelines and rulings required</t>
  </si>
  <si>
    <t xml:space="preserve">     by the relevant authorities.</t>
  </si>
  <si>
    <t>3) RM 25.00 delivery charges will be imposed on confirmed order for NB and RM 50.00 for desktop / SABAH SARAWAK : RM90(NB) RM150 (DESKTOP)</t>
  </si>
  <si>
    <t xml:space="preserve">4) For NOTEBOOK Price inclusive bundle package @ RM131 only(Ms Office 365 University Installation+Thumbdrive 8 GB+Optical Mouse+backpack) </t>
  </si>
  <si>
    <t xml:space="preserve">5) For DESKTOP Price inclusive bundle package @ RM57 only(Ms Office 365 University Installation+Optical Mouse) </t>
  </si>
  <si>
    <t>6) All price including GST</t>
  </si>
  <si>
    <t>CONSUMER NOTEBOOK</t>
  </si>
  <si>
    <t>Family Series</t>
  </si>
  <si>
    <t>MTM</t>
  </si>
  <si>
    <t>Color</t>
  </si>
  <si>
    <t>PRICE
(Incl. GST)</t>
  </si>
  <si>
    <t>ETA</t>
  </si>
  <si>
    <t>Display</t>
  </si>
  <si>
    <t xml:space="preserve">RAM </t>
  </si>
  <si>
    <t>Memory 
(Max. &amp; No. of slot)</t>
  </si>
  <si>
    <t>DVD-SM</t>
  </si>
  <si>
    <t>Graphic</t>
  </si>
  <si>
    <t>LAN</t>
  </si>
  <si>
    <t>USB</t>
  </si>
  <si>
    <t>Battery/
Weight</t>
  </si>
  <si>
    <t>IDEAPAD 100-14IBD</t>
  </si>
  <si>
    <t>Ex stocks</t>
  </si>
  <si>
    <t>INTEL® Core™ i3-5005U Processor</t>
  </si>
  <si>
    <t>DOS</t>
  </si>
  <si>
    <t>14.0 HD TN GL(FLAT)</t>
  </si>
  <si>
    <t>2G DDRIIIL1600 ONBOARD</t>
  </si>
  <si>
    <t>max 8G 
DDR3L 1333MHz;  One</t>
  </si>
  <si>
    <t xml:space="preserve">500GB </t>
  </si>
  <si>
    <t>1 x USB 3.0, 1 x USB 2.0, HDMI-out,
4-in-1 card reader, Audio combo jack, RJ-45</t>
  </si>
  <si>
    <t>4 cells
2.1kg</t>
  </si>
  <si>
    <t>1 Yr Int.</t>
  </si>
  <si>
    <t>80RK000MMJ</t>
  </si>
  <si>
    <t>W10 HOME</t>
  </si>
  <si>
    <t>N16V-GM DDR3L 1G</t>
  </si>
  <si>
    <t>IDEAPAD 300-14ISK</t>
  </si>
  <si>
    <t>80Q60089MJ</t>
  </si>
  <si>
    <t xml:space="preserve">INTEL® Core™ I5-6200U Processor </t>
  </si>
  <si>
    <t>4G(1*4GBDDRIIIL1600)</t>
  </si>
  <si>
    <t>Up to 16 GB DDR3L</t>
  </si>
  <si>
    <t>ATI EXO PRO R5 M330 DDR3L 2G</t>
  </si>
  <si>
    <t>2 x USB 3.0, 1 x USB 2.0, HDMI-out, VGA,
4-in-1 Card Reader (SD, SDHC, SDXC, MMC),
Audio Combo Jack</t>
  </si>
  <si>
    <t>4 cells 2.1kg</t>
  </si>
  <si>
    <t>2 Yr Int.</t>
  </si>
  <si>
    <t>80Q6008CMJ</t>
  </si>
  <si>
    <t>Silver</t>
  </si>
  <si>
    <t>IDEAPAD 300-15ISK</t>
  </si>
  <si>
    <t>80Q700BWMJ</t>
  </si>
  <si>
    <t>1st week May16</t>
  </si>
  <si>
    <t>15.6 HD TN GL(FLAT)</t>
  </si>
  <si>
    <t>4 cells 2.3kg</t>
  </si>
  <si>
    <t>80Q700BYMJ</t>
  </si>
  <si>
    <t>80Q700A4MJ</t>
  </si>
  <si>
    <t>INTEL® Core™ I7-6500U Processor</t>
  </si>
  <si>
    <t>15.6 FHD TN GL(FLAT)</t>
  </si>
  <si>
    <t>80Q700A3MJ</t>
  </si>
  <si>
    <t>IDEAPAD 500S-14ISK</t>
  </si>
  <si>
    <t>80Q3001MMJ</t>
  </si>
  <si>
    <t>Red Metal</t>
  </si>
  <si>
    <t>INTEL® Core™ I5-6200U Processor</t>
  </si>
  <si>
    <t xml:space="preserve"> 14.0 FHD TN AG(SLIM) </t>
  </si>
  <si>
    <t xml:space="preserve"> 4G(1*4GBDDRIIIL1600)</t>
  </si>
  <si>
    <t>256G SATA SSD</t>
  </si>
  <si>
    <t xml:space="preserve"> N16V-GM DDR3L 2G </t>
  </si>
  <si>
    <t>2 x USB 3.0, 1 x USB 2.0, HDMI™-out, VGA,
4-in-1 Card Reader (SD, SDHC, SDXC, MMC),
Audio Combo Jack</t>
  </si>
  <si>
    <t>3 cells
2.1kg</t>
  </si>
  <si>
    <t>80Q30016MJ</t>
  </si>
  <si>
    <t>Silver Metal</t>
  </si>
  <si>
    <t>80Q3001FMJ</t>
  </si>
  <si>
    <t>Black Metal</t>
  </si>
  <si>
    <t>IDEAPAD 700-15ISK</t>
  </si>
  <si>
    <t>80RU004GMJ</t>
  </si>
  <si>
    <t xml:space="preserve"> INTEL® Core™ I7-6700HQ Processor</t>
  </si>
  <si>
    <t xml:space="preserve">15.6 FHD IPS AG(SLIM)  </t>
  </si>
  <si>
    <t>4G(1*4GBDDRⅣ2133)</t>
  </si>
  <si>
    <t>Up to 16 GB DDR4</t>
  </si>
  <si>
    <t>500GB + 128GB SSD</t>
  </si>
  <si>
    <t>NVIDIA® GeForce® GTX 950M DDR3 4GB</t>
  </si>
  <si>
    <t>2 x USB 3.0, 1 x USB 2.0, VGA, Audio Combo
HDMI™-out, RJ45
4-in-1 Card Reader (SD, SDHC, SDXC, MMC)</t>
  </si>
  <si>
    <t>4 cells 
2.3kg</t>
  </si>
  <si>
    <t>2 Yrs Int.</t>
  </si>
  <si>
    <t xml:space="preserve">Y700-15ISK </t>
  </si>
  <si>
    <t>80NV00NEMJ</t>
  </si>
  <si>
    <t>INTEL® Core™ I7-6700HQ Processor</t>
  </si>
  <si>
    <t xml:space="preserve">15.6 FHD IPS AG(SLIM) </t>
  </si>
  <si>
    <t>8G(1X8GBDDR4 2133)</t>
  </si>
  <si>
    <t xml:space="preserve">1TB + 128GB SSD </t>
  </si>
  <si>
    <t>NVIDIA® GTX 960M 4 GB GDDR5</t>
  </si>
  <si>
    <t>2 x USB 3.0, 1 x USB 2.0 + Always-on,
DC-in, 2-in-1 Audio Combo Jack, 1 x HDMI,
1 x 4-in-1 Media Card Reader (SD, SDHC,
SDXC, MMC)</t>
  </si>
  <si>
    <t>4 Cell, 2.6kg</t>
  </si>
  <si>
    <t>CONSUMER DESKTOP/AIO</t>
  </si>
  <si>
    <t>Series</t>
  </si>
  <si>
    <t>Price (RM)</t>
  </si>
  <si>
    <t>Screen Size</t>
  </si>
  <si>
    <t>Optical Drive</t>
  </si>
  <si>
    <t>Wireless</t>
  </si>
  <si>
    <t>BT</t>
  </si>
  <si>
    <t>Web-cam</t>
  </si>
  <si>
    <t>Card Reader</t>
  </si>
  <si>
    <t>Ports</t>
  </si>
  <si>
    <t>Speakers</t>
  </si>
  <si>
    <t>Keyboard &amp; Mouse</t>
  </si>
  <si>
    <t>90F1004FMI</t>
  </si>
  <si>
    <t>IdeaCentre 300S-08IHH 
(8L, smaller than Small Form Factor)</t>
  </si>
  <si>
    <t xml:space="preserve"> INTEL_CORE_I3-4170_3.7G_2C</t>
  </si>
  <si>
    <t>WINDOWS_10_HOME_64</t>
  </si>
  <si>
    <t>2GB DDR3</t>
  </si>
  <si>
    <t>500GB, 7200 RPM</t>
  </si>
  <si>
    <t>RAMBO</t>
  </si>
  <si>
    <t xml:space="preserve">Integrated Graphic </t>
  </si>
  <si>
    <t>7-in-1</t>
  </si>
  <si>
    <t>2 x USB 3.0, 4 x USB2.0, Headphone, Mic, VGA, HDMI</t>
  </si>
  <si>
    <t>Wired</t>
  </si>
  <si>
    <t>1 year onsite</t>
  </si>
  <si>
    <t>90D90012MI</t>
  </si>
  <si>
    <t>IDEACENTRE 300S-11ISH 
(Small Form Factor)</t>
  </si>
  <si>
    <t>INTEL_CORE_I5-6400_2.7G_4C</t>
  </si>
  <si>
    <t>4GB_DDR4_2133_UDIMM</t>
  </si>
  <si>
    <t>1TB, 7200 RPM</t>
  </si>
  <si>
    <t>90DA006PMI</t>
  </si>
  <si>
    <t>IDEACENTRE 300-20ISH
(Micro Tower)</t>
  </si>
  <si>
    <t>Limited units</t>
  </si>
  <si>
    <t xml:space="preserve">INTEL_CORE_I7-6700_3.4G_4C </t>
  </si>
  <si>
    <t>2TB, 7200 RPM</t>
  </si>
  <si>
    <t>GTX750TI_2GB_D5_128B_HDMI_HP</t>
  </si>
  <si>
    <t>3 year onsite</t>
  </si>
  <si>
    <t>Family</t>
  </si>
  <si>
    <t>Monitor  (Hardbundle with TDT only )</t>
  </si>
  <si>
    <t>SRP (Incl. GST)</t>
  </si>
  <si>
    <t>Lenovo Promotion</t>
  </si>
  <si>
    <t>MONITOR</t>
  </si>
  <si>
    <t>65BAAAC1MY</t>
    <phoneticPr fontId="0" type="noConversion"/>
  </si>
  <si>
    <t>LI2054 / 19.5" IPS / 1440 x 900 / VGA / 3 Year warranty</t>
  </si>
  <si>
    <t>*PRICE VALID FOR PWP ON DESKTOP ONLY</t>
  </si>
  <si>
    <t>SERIES</t>
  </si>
  <si>
    <t>PART#</t>
  </si>
  <si>
    <t>MODEL</t>
  </si>
  <si>
    <t>SPECIFICATION</t>
  </si>
  <si>
    <t>COLOR</t>
  </si>
  <si>
    <t>Notebook Series</t>
  </si>
  <si>
    <t>(RM)</t>
  </si>
  <si>
    <t>Jack Black</t>
  </si>
  <si>
    <t>Turbo Silver</t>
  </si>
  <si>
    <t>Flyer Red</t>
  </si>
  <si>
    <t>V5D98PA#UUF</t>
  </si>
  <si>
    <t>HP 14-ac150TX</t>
  </si>
  <si>
    <t>HP14/i5-6200U/4GB/1TB/DVD/W10/2GB R5-M330/2YW/BP</t>
  </si>
  <si>
    <t>T5R50PA#UUF</t>
  </si>
  <si>
    <t>HP 14-ac137TX</t>
  </si>
  <si>
    <t>V5D99PA#UUF</t>
  </si>
  <si>
    <t>HP 14-ac151TX</t>
  </si>
  <si>
    <t>T5R46PA#UUF</t>
  </si>
  <si>
    <t>HP 15-ac197TX</t>
  </si>
  <si>
    <t>HP15/i3-5005U/4GB/500GB/DVD/W10/2GB R5-M330/1YW/BP</t>
  </si>
  <si>
    <t>T5R47PA#UUF</t>
  </si>
  <si>
    <t>HP 15-ac198TX</t>
  </si>
  <si>
    <t>V5D91PA#UUF</t>
  </si>
  <si>
    <t>HP 15-ac652TX</t>
  </si>
  <si>
    <t>HP15/i5-6200U/4GB/1TB/DVD/W10/2GB R5-M330/2YW/BP</t>
  </si>
  <si>
    <t>V5D92PA#UUF</t>
  </si>
  <si>
    <t>HP 15-ac653TX</t>
  </si>
  <si>
    <t>V5D93PA#UUF</t>
  </si>
  <si>
    <t>HP 15-ac654TX</t>
  </si>
  <si>
    <t>Natural Silver</t>
  </si>
  <si>
    <t>Blizzard White</t>
  </si>
  <si>
    <t>Sunset Red</t>
  </si>
  <si>
    <t>T0Z18PA#UUF</t>
  </si>
  <si>
    <t>HP Pav Gaming NB 15-ak031TX</t>
  </si>
  <si>
    <t>PAV15/i5-6300HQ/4GB/1TB/DVD/W10/4GB-950M/2YW/BP/BLACK</t>
  </si>
  <si>
    <t>Twinkle black</t>
  </si>
  <si>
    <t>T0Z19PA#UUF</t>
  </si>
  <si>
    <t>HP Pav Gaming NB 15-ak032TX</t>
  </si>
  <si>
    <t>PAV15/i7-6700HQ/8GB/1TB/DVD/W10/4GB-950M/2YW/BP/BLACK</t>
  </si>
  <si>
    <t xml:space="preserve">HP ENVY </t>
  </si>
  <si>
    <t>W0J06PA#UUF</t>
  </si>
  <si>
    <t>HP ENVY 13-d066TU</t>
  </si>
  <si>
    <t>ENVY13 FHD/i3-6100U/4GB/128GBSSD/NO-DVD/W10/UMA/2YW/BP/SILVER</t>
  </si>
  <si>
    <t>P7F42PA#UUF</t>
  </si>
  <si>
    <t>HP ENVY 13-d044TU</t>
  </si>
  <si>
    <t>ENVY13 QHD+/i5-6200U/4GB/128GBSSD/NO-DVD/W10/UMA/2YW/BP/SILVER</t>
  </si>
  <si>
    <t>P7F43PA#UUF</t>
  </si>
  <si>
    <t>HP ENVY 13-d045TU</t>
  </si>
  <si>
    <t>ENVY13 QHD+/i7-6500U/8GB/256GBSSD/NO-DVD/W10/UMA/2YW/BP/SILVER</t>
  </si>
  <si>
    <t>P6M58PA#UUF</t>
  </si>
  <si>
    <t>HP ENVY 15-ae132TX</t>
  </si>
  <si>
    <t>Hybrid Series</t>
  </si>
  <si>
    <t>HP Pavilion</t>
  </si>
  <si>
    <t>P7G21PA#UUF</t>
  </si>
  <si>
    <t>HP Pavilion x2 Detach 10-n118TU</t>
  </si>
  <si>
    <t>PAV X2 TS/Z8300/2GB/32GB eMMC/NO-DVD/W10/UMA/1YW/CASE</t>
  </si>
  <si>
    <t>P7G20PA#UUF</t>
  </si>
  <si>
    <t>HP Pavilion x2 Detach 10-n117TU</t>
  </si>
  <si>
    <t>P3D42PA#UUF</t>
  </si>
  <si>
    <t xml:space="preserve">HP PAV x360 Convert 11-k108TU A/P </t>
  </si>
  <si>
    <t>PAV X360/N3700/4GB/500GB/NO-DVD/W10/UMA/1YW/CASE</t>
  </si>
  <si>
    <t>P3D43PA#UUF</t>
  </si>
  <si>
    <t>HP PAV x360 Convert 11-k109TU A/P</t>
  </si>
  <si>
    <t>Minty Green</t>
  </si>
  <si>
    <t>HP Spectre</t>
  </si>
  <si>
    <t>P7G54PA#UUF</t>
  </si>
  <si>
    <t>HP Spectre x2 Detach 12-a016TU</t>
  </si>
  <si>
    <t>SPC X2 TS/M3-6Y30/4GB/128GB SSD/EXT-DVDRW/W10/UMA/2YW/SLEEVE/SILVER</t>
  </si>
  <si>
    <t>T0Z15PA#UUF</t>
  </si>
  <si>
    <t>HP Spectre x360 13-4136TU</t>
  </si>
  <si>
    <t>SPC X360 FHD TS/i5-6200U/8GB/128GB SSD/EXT-DVDRW/W10/UMA/2YW/SLEEVE/SILVER</t>
  </si>
  <si>
    <t>T0Z64PA#UUF</t>
  </si>
  <si>
    <t>HP Spectre x360 13-4138TU</t>
  </si>
  <si>
    <t>SPC X360 FHD TS/i7-6500U/8GB/256GB SSD/EXT-DVDRW/W10/UMA/2YW/SLEEVE/ASH ALU</t>
  </si>
  <si>
    <t>Ash Silver Aluminum</t>
  </si>
  <si>
    <t>Part #</t>
  </si>
  <si>
    <t>Model Description</t>
  </si>
  <si>
    <t>Specification</t>
  </si>
  <si>
    <t>HP Tower PC</t>
  </si>
  <si>
    <t>HP PAVILION</t>
  </si>
  <si>
    <t>P4M55AA#UUF</t>
  </si>
  <si>
    <t>HP Pavilion 550-166d</t>
  </si>
  <si>
    <t>i3-6100/4GB/1TB/DVDRW/WIN10/UMA/3YRS ONSITE</t>
  </si>
  <si>
    <t>P4M24AA#UUF</t>
  </si>
  <si>
    <t>HP Pavilion 550-157d_RED</t>
  </si>
  <si>
    <t>P4M80AA#UUF</t>
  </si>
  <si>
    <t>HP Pavilion 550-168d</t>
  </si>
  <si>
    <t>i7-6700/4GB/1TB/DVDRW/WIN10/GT 730 2GB/3YRS ONSITE</t>
  </si>
  <si>
    <t>HP SLIMLINE</t>
  </si>
  <si>
    <t>P4M25AA#UUF</t>
  </si>
  <si>
    <t>HP Slimline 455-012d</t>
  </si>
  <si>
    <t>i3-4170 /2GB/1TB/DVDRW/WIN10/UMA/1 YR ONSITE</t>
  </si>
  <si>
    <t>P4L54AA#UUF</t>
  </si>
  <si>
    <t>HP Slimline 450-134d</t>
  </si>
  <si>
    <t>i5-4460T /4GB/1TB/DVDRW/WIN10/UMA/1YR ONSITE</t>
  </si>
  <si>
    <t xml:space="preserve"> HP ENVY</t>
  </si>
  <si>
    <t>P4L20AA#UUF</t>
  </si>
  <si>
    <t>HP ENVY 750-103d</t>
  </si>
  <si>
    <t>i7-6700 /8GB/1TB/DVDRW/WIN10/GTX745 4GB/3YRS ONSITE</t>
  </si>
  <si>
    <t>HP All-In-One PC</t>
  </si>
  <si>
    <t>N4Q35AA#UUF</t>
  </si>
  <si>
    <t>HP 23-r135d</t>
  </si>
  <si>
    <t>23" NON TOUCH/i3-4170T/4GB/1TB/DVDRW/WIN10/UMA/3YRS ONSITE</t>
  </si>
  <si>
    <t xml:space="preserve"> HP PAVILION</t>
  </si>
  <si>
    <t>N4Q39AA#UUF</t>
  </si>
  <si>
    <t>HP Pavilion 23-q139d</t>
  </si>
  <si>
    <t>23" NON TOUCH/i5-6400T/4GB/1TB/DVDRW/WIN10/R7A360 2GB/3YRS ONSITE</t>
  </si>
  <si>
    <t xml:space="preserve">  HP PAVILION TOUCHSMART</t>
  </si>
  <si>
    <t>N4S94AA#UUF</t>
  </si>
  <si>
    <t xml:space="preserve">HP Pavilion TS 23-q145d </t>
  </si>
  <si>
    <t>23" TOUCH/A10-8700P/8GB/1TB/DVDRW/WIN10/UMA/3YRS ONSITE</t>
  </si>
  <si>
    <t>P4M22AA#UUF</t>
  </si>
  <si>
    <t>HP Pavilion TS 23-q147d</t>
  </si>
  <si>
    <t>23" TOUCH/i3-6100T/4GB/1TB/DVDRW/WIN10/R7A360 2GB/3YRS ONSITE</t>
  </si>
  <si>
    <t>N4Q37AA#UUF</t>
  </si>
  <si>
    <t xml:space="preserve">HP Pavilion TS 23-q137d </t>
  </si>
  <si>
    <t>23" TOUCH/i5-6400T/4GB/1TB/DVDRW/WIN10/R7A360 2GB/3YRS ONSITE</t>
  </si>
  <si>
    <t>P4M82AA#UUF</t>
  </si>
  <si>
    <t>HP Pavilion TS 23-q171d</t>
  </si>
  <si>
    <t>23" TOUCH/i7-6700T/8GB/2TB/DVDRW/WIN10/R7A360 2GB/3YRS ONSITE</t>
  </si>
  <si>
    <t>N4Q43AA#UUF</t>
  </si>
  <si>
    <t>HP Pavilion TS 27-n143d</t>
  </si>
  <si>
    <t>27"TOUCH UHD/i7-6700T/8GB/2TB/DVDRW/WIN10/ AMD R7 A360 4GB/ 3YRS ONSITE</t>
  </si>
  <si>
    <t xml:space="preserve">HP Monitor </t>
  </si>
  <si>
    <t>Value Series</t>
  </si>
  <si>
    <t>T3U84AA#AB4</t>
  </si>
  <si>
    <t>HP 20kd 19.5-inch IPS LED Backlit Monitor</t>
  </si>
  <si>
    <t>19.5"</t>
  </si>
  <si>
    <t>23"</t>
  </si>
  <si>
    <t>Mainstream Series</t>
  </si>
  <si>
    <t>21.5"</t>
  </si>
  <si>
    <t>25"</t>
  </si>
  <si>
    <t>27"</t>
  </si>
  <si>
    <t xml:space="preserve"> </t>
  </si>
  <si>
    <t>The Best Notebook In The World</t>
  </si>
  <si>
    <t>Segment</t>
  </si>
  <si>
    <t>Model Name</t>
  </si>
  <si>
    <t>LCD Display</t>
  </si>
  <si>
    <t>Memory</t>
  </si>
  <si>
    <t>Extra Ram Slot (to upgrade)</t>
  </si>
  <si>
    <t>VRAM</t>
  </si>
  <si>
    <t>WiFi</t>
  </si>
  <si>
    <t>WebCam</t>
  </si>
  <si>
    <t>Battery</t>
  </si>
  <si>
    <t xml:space="preserve">  Specs Remarks</t>
  </si>
  <si>
    <t>DESKTOP/AIO PC (On Site Service)</t>
  </si>
  <si>
    <t>Gaming series</t>
  </si>
  <si>
    <t>G11CD</t>
  </si>
  <si>
    <t>MY005T (Black)</t>
  </si>
  <si>
    <t>i7-6700</t>
  </si>
  <si>
    <t>n/a</t>
  </si>
  <si>
    <t>4G</t>
  </si>
  <si>
    <t>1TB 7200R SATA</t>
  </si>
  <si>
    <t>NVIDIA GeForce GTX950 2GB (1HDMI,1DVI,3DP)</t>
  </si>
  <si>
    <t>2G</t>
  </si>
  <si>
    <t>SuperMulti DVD RW</t>
  </si>
  <si>
    <t>WIFI(802.11 AC)+BT4.0)</t>
  </si>
  <si>
    <t>USB 2.0
USB 3.0
USB 3.1</t>
  </si>
  <si>
    <t>Power supply (300W)</t>
  </si>
  <si>
    <t xml:space="preserve">Win10 </t>
  </si>
  <si>
    <t>Wireless Keyboard &amp; Mouse</t>
  </si>
  <si>
    <t>Multimedia Series</t>
  </si>
  <si>
    <t>M32CD</t>
  </si>
  <si>
    <t>MY012T (Silver + Black Bar)</t>
  </si>
  <si>
    <t>i5-6400</t>
  </si>
  <si>
    <t>NV GT730</t>
  </si>
  <si>
    <t>DVD-RW</t>
  </si>
  <si>
    <t>wifi(802.11 AC)+BT4.0(AZ)</t>
  </si>
  <si>
    <t>USB3.0</t>
  </si>
  <si>
    <t>Power supply (300W)
Power code*1</t>
  </si>
  <si>
    <t>Win10 (64bit)</t>
  </si>
  <si>
    <t>New model with i5 Skylake CPU, wired USB Keyboard &amp; Mouse</t>
  </si>
  <si>
    <t>MY014T (Silver + Black Bar)</t>
  </si>
  <si>
    <t>NV GT740</t>
  </si>
  <si>
    <t>M70AD</t>
  </si>
  <si>
    <t>MY001T (Silver)</t>
  </si>
  <si>
    <t>i3-4170</t>
  </si>
  <si>
    <t>1 x PCI-e x 1
1 x PCI-e x 16 
1 x mini PCI-e
1 x DDR3 LONG-DIMM SLOT</t>
  </si>
  <si>
    <t>500G 7200R SATA</t>
  </si>
  <si>
    <t>share (Intel® HD Graphics)</t>
  </si>
  <si>
    <t>share</t>
  </si>
  <si>
    <t>WIFI(AC)+BT4.0(BI ANT*2)</t>
  </si>
  <si>
    <t>Power supply (200W)
Power code*1</t>
  </si>
  <si>
    <t>USB Keyboard / Mouse</t>
  </si>
  <si>
    <t>Daily Computing</t>
  </si>
  <si>
    <t>K31AD</t>
  </si>
  <si>
    <t>MY002T (Black)</t>
  </si>
  <si>
    <t>i5-4460</t>
  </si>
  <si>
    <t>1 x PCI-e x 1
1 x PCI-e x 16 
1 x mini PCI-e
2 x DDR3 LONG-DIMM SLOT</t>
  </si>
  <si>
    <t>wired Keyboard &amp; Mouse</t>
  </si>
  <si>
    <t>MY008T (Black)</t>
  </si>
  <si>
    <t>Power supply 300W</t>
  </si>
  <si>
    <t>MY004T (Black)</t>
  </si>
  <si>
    <t>K31CD</t>
  </si>
  <si>
    <t>Daily AIO</t>
  </si>
  <si>
    <r>
      <rPr>
        <b/>
        <sz val="24"/>
        <color rgb="FFFF0000"/>
        <rFont val="Calibri"/>
        <family val="2"/>
      </rPr>
      <t xml:space="preserve">*NEW* </t>
    </r>
    <r>
      <rPr>
        <b/>
        <sz val="24"/>
        <rFont val="Calibri"/>
        <family val="2"/>
      </rPr>
      <t>BE019X (Black</t>
    </r>
    <r>
      <rPr>
        <sz val="24"/>
        <rFont val="Calibri"/>
        <family val="2"/>
      </rPr>
      <t>)</t>
    </r>
  </si>
  <si>
    <t>Intel® Core™ i3-4160T</t>
  </si>
  <si>
    <t>19.5" HD+ 1600x900 LED-backlit (Touch)</t>
  </si>
  <si>
    <t>SuperMulti DVDRW</t>
  </si>
  <si>
    <t>WLAN 802.11B/G/N</t>
  </si>
  <si>
    <t>1.0M Camera</t>
  </si>
  <si>
    <t>AD+PW CORD 65W</t>
  </si>
  <si>
    <t>Win10</t>
  </si>
  <si>
    <t>NTBF012X (Black)</t>
  </si>
  <si>
    <t>i3-4005U</t>
  </si>
  <si>
    <t>21.5´´ Full HD 1920x1080 LED-backlit</t>
  </si>
  <si>
    <t xml:space="preserve">NV® GTX930M </t>
  </si>
  <si>
    <t>1GB</t>
  </si>
  <si>
    <r>
      <rPr>
        <b/>
        <sz val="24"/>
        <color rgb="FFFF0000"/>
        <rFont val="Calibri"/>
        <family val="2"/>
      </rPr>
      <t xml:space="preserve">*NEW* </t>
    </r>
    <r>
      <rPr>
        <b/>
        <sz val="24"/>
        <rFont val="Calibri"/>
        <family val="2"/>
      </rPr>
      <t>GTBG016X (Black</t>
    </r>
    <r>
      <rPr>
        <sz val="24"/>
        <rFont val="Calibri"/>
        <family val="2"/>
      </rPr>
      <t>)</t>
    </r>
  </si>
  <si>
    <t>i5-6200U</t>
  </si>
  <si>
    <t>2GB</t>
  </si>
  <si>
    <t>BB004X (Black)</t>
  </si>
  <si>
    <t>Celeron J1800</t>
  </si>
  <si>
    <t>19.5´´ HD 1366x768 LED-backlit</t>
  </si>
  <si>
    <t>500GB SATA Hard Drive 
(5400RPM)</t>
  </si>
  <si>
    <t>2 Cells/4430mAh/33Whrs</t>
  </si>
  <si>
    <t>Zen AIO</t>
  </si>
  <si>
    <t>GC015X (Gold)</t>
  </si>
  <si>
    <t>i7-6700T</t>
  </si>
  <si>
    <t>23.8” Full HD 1920x1080</t>
  </si>
  <si>
    <t>1TB 5400R SATA</t>
  </si>
  <si>
    <t xml:space="preserve">NV® GTX960M </t>
  </si>
  <si>
    <t>WLAN 802.11AC + BT, 2T2R, M.2</t>
  </si>
  <si>
    <t>USB3.1 (Type c)
USB 3.0</t>
  </si>
  <si>
    <t>AD+PW CORD 180W</t>
  </si>
  <si>
    <t>Maetay, Gold, Wireless KB+MS</t>
  </si>
  <si>
    <t>CGKGC068X</t>
  </si>
  <si>
    <t>i5-6400T</t>
  </si>
  <si>
    <t xml:space="preserve">NV® GTX950M </t>
  </si>
  <si>
    <t>COMMERCIAL DT (On Site Service)</t>
  </si>
  <si>
    <t>(GST Incl.)</t>
  </si>
  <si>
    <t>ASUSPRO BP ESSENTIAL</t>
  </si>
  <si>
    <t>BT1AD</t>
  </si>
  <si>
    <t>I7479S0012 (Black)</t>
  </si>
  <si>
    <t>i7-4790S</t>
  </si>
  <si>
    <t>Share</t>
  </si>
  <si>
    <t xml:space="preserve"> SuperMulti DVDRW</t>
  </si>
  <si>
    <t>Wifi+BT</t>
  </si>
  <si>
    <t>6X USB2.0
2X USB3.0</t>
  </si>
  <si>
    <t>120W ADAPTER</t>
  </si>
  <si>
    <t>Win7 Pro</t>
  </si>
  <si>
    <t>New Commercial USFF DT [USB KB&amp;MSE]</t>
  </si>
  <si>
    <t>I5459S0042 (Black)</t>
  </si>
  <si>
    <t>i5-4590S</t>
  </si>
  <si>
    <t>I341700092 (Black)</t>
  </si>
  <si>
    <t>500G 5400R SATA</t>
  </si>
  <si>
    <t>Tower</t>
  </si>
  <si>
    <t>New Commercial MT DT [USB KB&amp;MS)</t>
  </si>
  <si>
    <t>Commercial AIO</t>
  </si>
  <si>
    <t>New Commercial AIO [Wired KB&amp;MS]</t>
  </si>
  <si>
    <t>LED Monitor (3 Years - 1 to 1 )</t>
  </si>
  <si>
    <t xml:space="preserve">Display  </t>
  </si>
  <si>
    <t>Accessories</t>
  </si>
  <si>
    <t>Panel Size(diagonal)</t>
  </si>
  <si>
    <t>Panel Backlight/ Type</t>
  </si>
  <si>
    <t>Display Surface</t>
  </si>
  <si>
    <t>True Resolution</t>
  </si>
  <si>
    <t>Box Dimension (WxHxD)</t>
  </si>
  <si>
    <t xml:space="preserve">Net Weight (Esti.)   </t>
  </si>
  <si>
    <t xml:space="preserve">Gross Weight (Esti.)   </t>
  </si>
  <si>
    <t>LED Monitor</t>
  </si>
  <si>
    <t>VS</t>
  </si>
  <si>
    <t>VS197DE (Black)</t>
  </si>
  <si>
    <t>18.5"(47.0cm) Wide Screen (16:9)</t>
  </si>
  <si>
    <t>WLED/ TN</t>
  </si>
  <si>
    <t>Non-glare</t>
  </si>
  <si>
    <t>1366x768</t>
  </si>
  <si>
    <t>495x421x114mm</t>
  </si>
  <si>
    <t>2.3kg</t>
  </si>
  <si>
    <t>TBD</t>
  </si>
  <si>
    <t>VGA cable, , Power cord, Warranty card, Quick start guide</t>
  </si>
  <si>
    <t>Wall Mount Support</t>
  </si>
  <si>
    <t>VX</t>
  </si>
  <si>
    <t>VX207DE (Black)</t>
  </si>
  <si>
    <t>19.5"(49.5cm)  Wide Screen (16:9)</t>
  </si>
  <si>
    <t>1600x900</t>
  </si>
  <si>
    <t>530x412x115mm</t>
  </si>
  <si>
    <t>2.75kg</t>
  </si>
  <si>
    <t>4.05kg</t>
  </si>
  <si>
    <t>Flicker Free</t>
  </si>
  <si>
    <t>VS228DE (Black)</t>
  </si>
  <si>
    <t>21.5" (54.6cm)Wide Screen (16:9)</t>
  </si>
  <si>
    <t xml:space="preserve"> 1920x1080</t>
  </si>
  <si>
    <t>566x 443 x130 mm</t>
  </si>
  <si>
    <t>3.8kg</t>
  </si>
  <si>
    <t>5.9kg</t>
  </si>
  <si>
    <r>
      <t xml:space="preserve">Contact ASUS Royal Club for Extend Warranty services, DOA warranty ,pick up &amp; return services on Asus Notebook and Tablet products. </t>
    </r>
    <r>
      <rPr>
        <b/>
        <i/>
        <sz val="22"/>
        <color indexed="10"/>
        <rFont val="Calibri"/>
        <family val="2"/>
      </rPr>
      <t xml:space="preserve">(ASUS HOTLINE: 1300-88-3495, Monday - Friday 9am - 6pm) - Except Public Holiday </t>
    </r>
  </si>
  <si>
    <r>
      <t>KL address:</t>
    </r>
    <r>
      <rPr>
        <i/>
        <sz val="22"/>
        <color indexed="8"/>
        <rFont val="Calibri"/>
        <family val="2"/>
      </rPr>
      <t xml:space="preserve"> 4-010 (4th Floor), Plaza Low Yat, Jalan Bintang, Off Jalan Bukit Bintang, Bukit Bintang Central, 55100 Kuala Lumpur</t>
    </r>
  </si>
  <si>
    <t>TEL: 03-21100842</t>
  </si>
  <si>
    <r>
      <t xml:space="preserve">or Email to </t>
    </r>
    <r>
      <rPr>
        <b/>
        <i/>
        <sz val="22"/>
        <color indexed="12"/>
        <rFont val="Calibri"/>
        <family val="2"/>
      </rPr>
      <t>MY_Support@asusmy.asus.my   /   techsupport@asus.com</t>
    </r>
  </si>
  <si>
    <t>Klang Valley (Retail Division)</t>
  </si>
  <si>
    <t>Fax Line : 03-6140 0039</t>
  </si>
  <si>
    <t>Tele-Sales</t>
  </si>
  <si>
    <t>: Sharon Tan Ext.8531 [016-2629756] ; Hannah Yim Ext.8533 [016-2629753]; SM Wong Ext.8585 [016-2629752]; Alice Niew Ext.8582 [016-2629751]; Angeline Kok Ext.8581 [016-2629757] ; Becky Chew Ext : 8524 [017-2722408]</t>
  </si>
  <si>
    <t>Account Manager</t>
  </si>
  <si>
    <t>: Gavin Tan Ext.8532 [016-2200897]; Joanne Ng [012-9631580]; CM Chong Ext.8536 [019-3664779]; Derick Loh Ext.8588 [012-3927678]; CK Lee Ext.8587 [012-3352838]</t>
  </si>
  <si>
    <t>Klang Valley (SI Division)</t>
  </si>
  <si>
    <t>Fax Line : 03-6140 0036</t>
  </si>
  <si>
    <t>: Zulikha Nabila Ext. 8569 [011-25014551 ; Mei Wei Ext.8566 [016-2629763] ; CS See Ext.8572 [016-2629762]; Selina Ext.8573 [016-2629758]; Kong Chee Kei Ext. 8569 [016-5997537]; Ray Ext. 8575 [012-9240939]</t>
  </si>
  <si>
    <t>: Zurene [019-3816316] ; Sarina [019-3816316] ;  Ng Ext.8565 [019-3204381] ;  Yvonne Ext.8571 [012-3873112] ;  Nick Chong Ext.8576 [016-3387486] ;  Sun Vee Ext.8567 [016-2012362] ; Joanne Tan [016-2136277]</t>
  </si>
  <si>
    <t>Klang Valley (SMB Division)</t>
  </si>
  <si>
    <t>Fax Line : 03-6140 0035</t>
  </si>
  <si>
    <t>: Kelly Yap Ext.8514 [016-2629767];  Ai Ling Ext.8553 [016-2017899]; Yanny Chong Ext.8558 [016-2629636]; Ayumi Wang Ext.8512 [016-2629765]</t>
  </si>
  <si>
    <t>: Qnin Teo Ext.8514 [010-9827073] ; Yunice Chen Ext.8551 [012-2603006]; On Nie Yee Ext.8556 [016-9280116]; Khoo Wai Jie, Jay Ext.8513 [012-9250768]</t>
  </si>
  <si>
    <r>
      <t xml:space="preserve">Klang Valley (B2B Online) </t>
    </r>
    <r>
      <rPr>
        <b/>
        <sz val="22"/>
        <color indexed="30"/>
        <rFont val="Calibri"/>
        <family val="2"/>
      </rPr>
      <t>https://www.ecsm-online.com.my</t>
    </r>
  </si>
  <si>
    <t>Fax Line : 03-6140 0041</t>
  </si>
  <si>
    <t>Sales</t>
  </si>
  <si>
    <r>
      <t xml:space="preserve">: Grace Cheong Ext.8519 [016-2629768] ;   LeeCheng Ext.8518 [016-213 6099] </t>
    </r>
    <r>
      <rPr>
        <sz val="22"/>
        <color indexed="30"/>
        <rFont val="Calibri"/>
        <family val="2"/>
      </rPr>
      <t>MSN : chengtlc@hotmail.com</t>
    </r>
  </si>
  <si>
    <t>Outstation Division</t>
  </si>
  <si>
    <t>Fax Line : 03-6140 0043</t>
  </si>
  <si>
    <t>Melaka &amp; NS</t>
  </si>
  <si>
    <t xml:space="preserve">: Chris Lee Ext.8525 [016-2623221] </t>
  </si>
  <si>
    <t>Johor (Retail)</t>
  </si>
  <si>
    <t>: Jing Xi [017-7653688] ; CS Goh [016-7263164]</t>
  </si>
  <si>
    <t>Jessie Leong Ext.8523 [016-2629754]</t>
  </si>
  <si>
    <t>Johor (SI)</t>
  </si>
  <si>
    <t>: Louis Tay [012-2323362]</t>
  </si>
  <si>
    <t>Joey Chung Ext.8495 [016-9211317]</t>
  </si>
  <si>
    <t>East Coast</t>
  </si>
  <si>
    <t>: Gareth Tan [016-2079772 / 012-9280152] ; Joe Ng [016-9458288 / 013-9971020]</t>
  </si>
  <si>
    <t>Pey Yee Ext.8527 [016-2629771]</t>
  </si>
  <si>
    <t>Sarawak</t>
  </si>
  <si>
    <r>
      <t xml:space="preserve">: Jong [019-8289992]; YC Chong [016-8865730] / </t>
    </r>
    <r>
      <rPr>
        <b/>
        <sz val="22"/>
        <color indexed="30"/>
        <rFont val="Calibri"/>
        <family val="2"/>
      </rPr>
      <t>MSN :</t>
    </r>
    <r>
      <rPr>
        <sz val="22"/>
        <rFont val="Calibri"/>
        <family val="2"/>
      </rPr>
      <t xml:space="preserve"> coldzila@hotmail.com</t>
    </r>
  </si>
  <si>
    <t>Charlotte Lee Ext.8589 [012-2515591]</t>
  </si>
  <si>
    <t>Sabah</t>
  </si>
  <si>
    <t>: Joey Tan [017-6300130] ; Ryan Yap [010-9460159]</t>
  </si>
  <si>
    <t>KK Tan Ext.8594 [016-2623255]</t>
  </si>
  <si>
    <t>Penang Branch (Coverage : Kedah, Perlis &amp; Perak)</t>
  </si>
  <si>
    <t>Fax Line : 04-282 1669 / 283 1669</t>
  </si>
  <si>
    <t>: Karen Ho Ext.1384 [016-2629769] ; Jeane Lee Ext.8584 [016-2012171]; Wai Ling Ext.1385 [016-2629770]</t>
  </si>
  <si>
    <t>: Jeff Tan Ext.1397 [016-4309126]; Pey Lin Ext. 1387 [016-5213519]</t>
  </si>
  <si>
    <t>Consumer Notebook (1 &amp; 2 Years Global Warranty)</t>
  </si>
  <si>
    <t>ZENBOOK</t>
  </si>
  <si>
    <t>UX501VW</t>
  </si>
  <si>
    <t>FY029T (Crystal Silver/Aluminum)</t>
  </si>
  <si>
    <t>i7-6700HQ</t>
  </si>
  <si>
    <t>15.6 FHD EWV (LED)</t>
  </si>
  <si>
    <t>SATA3 512G M.2 SSD</t>
  </si>
  <si>
    <t>NV GeForce GTX960M (N16P-GX)</t>
  </si>
  <si>
    <t>4GB GDDR5</t>
  </si>
  <si>
    <t>802.11AC +Bluetooth 4.0 (Dual band)</t>
  </si>
  <si>
    <t>Y/USB3.0</t>
  </si>
  <si>
    <t>HD</t>
  </si>
  <si>
    <t>6CELL5200</t>
  </si>
  <si>
    <r>
      <rPr>
        <sz val="24"/>
        <color theme="1"/>
        <rFont val="Calibri"/>
        <family val="2"/>
      </rPr>
      <t>Zenbook with Gaming Performance</t>
    </r>
    <r>
      <rPr>
        <sz val="24"/>
        <color indexed="10"/>
        <rFont val="Calibri"/>
        <family val="2"/>
      </rPr>
      <t xml:space="preserve"> [SLEEVE CASE INSIDE]</t>
    </r>
  </si>
  <si>
    <t>UX305UA</t>
  </si>
  <si>
    <t>FC040T (Aluminum Black)</t>
  </si>
  <si>
    <t xml:space="preserve">i7-6500U </t>
  </si>
  <si>
    <t>13.3 FHD 1920x1080 16:9(GL,LED)</t>
  </si>
  <si>
    <t>Graphics name defined by CPU</t>
  </si>
  <si>
    <t>56WHrs, 3S2P, 6-cell Li-ion  Polymer Battery Pack</t>
  </si>
  <si>
    <r>
      <rPr>
        <sz val="24"/>
        <rFont val="Calibri"/>
        <family val="2"/>
      </rPr>
      <t>Zenbook with 6th Gen Core i7</t>
    </r>
    <r>
      <rPr>
        <sz val="24"/>
        <color indexed="10"/>
        <rFont val="Calibri"/>
        <family val="2"/>
      </rPr>
      <t xml:space="preserve"> [SLEEVE CASE INSIDE]</t>
    </r>
  </si>
  <si>
    <t>FC050T (Champagne Gold)</t>
  </si>
  <si>
    <t>FC001T (Aluminum Black)</t>
  </si>
  <si>
    <t>SATA3 256G M.2 SSD</t>
  </si>
  <si>
    <r>
      <rPr>
        <sz val="24"/>
        <rFont val="Calibri"/>
        <family val="2"/>
      </rPr>
      <t xml:space="preserve">Zenbook with 6th Gen Core i5 </t>
    </r>
    <r>
      <rPr>
        <sz val="24"/>
        <color indexed="10"/>
        <rFont val="Calibri"/>
        <family val="2"/>
      </rPr>
      <t>[SLEEVE CASE INSIDE]</t>
    </r>
  </si>
  <si>
    <t>FC013T (Champagne Gold)</t>
  </si>
  <si>
    <t>UX305C</t>
  </si>
  <si>
    <t>AFC097T (Champagne Gold)</t>
  </si>
  <si>
    <t>Intel® Core™ M3-6Y30</t>
  </si>
  <si>
    <t>13.3 FHD 1920x1080 16:9</t>
  </si>
  <si>
    <t>802.11ac+Bluetooth 4.0 (Dual band) -Intel WIDI</t>
  </si>
  <si>
    <t>44WHrs, 3S1P, 3-cell Li-ion Polymer Battery Pack</t>
  </si>
  <si>
    <r>
      <rPr>
        <sz val="24"/>
        <rFont val="Calibri"/>
        <family val="2"/>
      </rPr>
      <t xml:space="preserve">Zenbook with Core M 6Y30 </t>
    </r>
    <r>
      <rPr>
        <sz val="24"/>
        <color indexed="10"/>
        <rFont val="Calibri"/>
        <family val="2"/>
      </rPr>
      <t>[SLEEVE CASE INSIDE]</t>
    </r>
  </si>
  <si>
    <t>AFC101T (Aluminum Black)</t>
  </si>
  <si>
    <t>UX305CA</t>
  </si>
  <si>
    <t>FC065T (Aluminium Black)</t>
  </si>
  <si>
    <t>SATA3 128G M.2 SSD</t>
  </si>
  <si>
    <r>
      <rPr>
        <sz val="24"/>
        <color theme="1"/>
        <rFont val="Calibri"/>
        <family val="2"/>
      </rPr>
      <t>Zenbook with Core M 6Y30</t>
    </r>
    <r>
      <rPr>
        <sz val="24"/>
        <color rgb="FFFF0000"/>
        <rFont val="Calibri"/>
        <family val="2"/>
      </rPr>
      <t xml:space="preserve"> [SLEEVE CASE INSIDE]</t>
    </r>
  </si>
  <si>
    <t>FC147T (Crystal White)</t>
  </si>
  <si>
    <t>FC148T (Champagne Gold)</t>
  </si>
  <si>
    <t>Ultra slim K Series</t>
  </si>
  <si>
    <t>K501U</t>
  </si>
  <si>
    <t>BDM055T (Gray)</t>
  </si>
  <si>
    <t>i7-6500U</t>
  </si>
  <si>
    <t>15.6 FHD(GL,LED)</t>
  </si>
  <si>
    <t>NV® GeForce® 940M</t>
  </si>
  <si>
    <t>CB-802.11bgn_WW+BT</t>
  </si>
  <si>
    <t>3-cell Li-ion Prismatic Battery</t>
  </si>
  <si>
    <t>[BAG INSIDE]</t>
  </si>
  <si>
    <t>K401U</t>
  </si>
  <si>
    <t>BFR011T (Gray)</t>
  </si>
  <si>
    <t>14.0 FHD(GL,LED)</t>
  </si>
  <si>
    <t>Transformer Book Flip Series</t>
  </si>
  <si>
    <t>TP301U</t>
  </si>
  <si>
    <t>JDW053T (Champagne Gold)</t>
  </si>
  <si>
    <t>13.3 HD(GL,LED)</t>
  </si>
  <si>
    <t>SATA 1TB 5400RPM 2.5' HDD</t>
  </si>
  <si>
    <t>NV® GeForce® 920M</t>
  </si>
  <si>
    <t>55WHrs, 3S1P, 3-cell Li-ion Polymer Battery Pack</t>
  </si>
  <si>
    <r>
      <t>ASUS 360-degree screen rotation Touch Laptop</t>
    </r>
    <r>
      <rPr>
        <sz val="24"/>
        <color rgb="FFFF0000"/>
        <rFont val="Calibri"/>
        <family val="2"/>
      </rPr>
      <t xml:space="preserve"> [BAG INSIDE]</t>
    </r>
  </si>
  <si>
    <t>JDW054T (Aluminum Black)</t>
  </si>
  <si>
    <t>ADW057T (Aluminum Black)</t>
  </si>
  <si>
    <t>i3-6100U</t>
  </si>
  <si>
    <t>500GB 5400R SATA</t>
  </si>
  <si>
    <t>ADW058T (Champagne Gold)</t>
  </si>
  <si>
    <t>TP200SA</t>
  </si>
  <si>
    <t>FV0111T (Dark blue)</t>
  </si>
  <si>
    <t>Celeron® N3050</t>
  </si>
  <si>
    <t>11.6 HD(GL,LED) Touch</t>
  </si>
  <si>
    <t>64G EMMC</t>
  </si>
  <si>
    <t>802.11ac+Bluetooth 4.0 (Dual band)</t>
  </si>
  <si>
    <t>VGA camera</t>
  </si>
  <si>
    <t>38WHrs, 2S1P, 2-cell Li-ion  Polymer Battery Pack</t>
  </si>
  <si>
    <r>
      <t xml:space="preserve">ASUS 360-degree screen rotation Touch Laptop </t>
    </r>
    <r>
      <rPr>
        <sz val="24"/>
        <color rgb="FFFF0000"/>
        <rFont val="Calibri"/>
        <family val="2"/>
      </rPr>
      <t>[No bag]</t>
    </r>
  </si>
  <si>
    <t>AFW10-DK078T (Gray)</t>
  </si>
  <si>
    <t>Intel® Quad-Core Atom® BayTrail-T, Z3735F Processer (2M Cache, 1.33 GHz, up to 1.83 GHz)</t>
  </si>
  <si>
    <t>10.1 HD(GL,LED)</t>
  </si>
  <si>
    <t>SATA 500G 5400RPM 2.5' HDD + 32G EMMC</t>
  </si>
  <si>
    <t>31WHrs, 1S2P, 2-cell Li-ion  Polymer Battery Pack</t>
  </si>
  <si>
    <t>Windows 10 (32bit) + office 365</t>
  </si>
  <si>
    <r>
      <t xml:space="preserve">Bundling with Office 365 personal </t>
    </r>
    <r>
      <rPr>
        <sz val="24"/>
        <color rgb="FFFF0000"/>
        <rFont val="Calibri"/>
        <family val="2"/>
      </rPr>
      <t xml:space="preserve">[No bag] </t>
    </r>
  </si>
  <si>
    <t>AFW10-DK087T (White)</t>
  </si>
  <si>
    <t>AFW10-DK088T (Red)</t>
  </si>
  <si>
    <t>A Series - Multi color</t>
  </si>
  <si>
    <t>A556U</t>
  </si>
  <si>
    <t>BXX189T (Dark Brown)</t>
  </si>
  <si>
    <t>15.6 HD(GL,LED)</t>
  </si>
  <si>
    <t>8X S-M DL</t>
  </si>
  <si>
    <t>4CELL2950</t>
  </si>
  <si>
    <t>BXX190T (Gold)</t>
  </si>
  <si>
    <t>i5-5200U</t>
  </si>
  <si>
    <t>NV® GeForce® 930M</t>
  </si>
  <si>
    <t>FXX038T (Dark Brown)</t>
  </si>
  <si>
    <r>
      <t xml:space="preserve">Brand new 6th Gen Skylake i5 with GT930!!! </t>
    </r>
    <r>
      <rPr>
        <sz val="24"/>
        <color rgb="FFFF0000"/>
        <rFont val="Calibri"/>
        <family val="2"/>
      </rPr>
      <t>[BAG INSIDE]</t>
    </r>
  </si>
  <si>
    <t>FXX039T (Dark Blue)</t>
  </si>
  <si>
    <t>FXX051T (Gold)</t>
  </si>
  <si>
    <t>FXX052T (Red)</t>
  </si>
  <si>
    <t>A456U</t>
  </si>
  <si>
    <t>FWX023T (Dark Brown)</t>
  </si>
  <si>
    <t>14.0 HD(GL,LED)</t>
  </si>
  <si>
    <t>FWX024T (Dark Blue)</t>
  </si>
  <si>
    <t>FWX032T (Gold)</t>
  </si>
  <si>
    <t>FWX033T (Red)</t>
  </si>
  <si>
    <t>FWX034T (White)</t>
  </si>
  <si>
    <t>Intel X Series</t>
  </si>
  <si>
    <t>X756U</t>
  </si>
  <si>
    <t>XT4036T (Gglossy Balck)</t>
  </si>
  <si>
    <t>17.3 HD(GL,LED)</t>
  </si>
  <si>
    <t>NV GeForce® GTX 950M</t>
  </si>
  <si>
    <t>CB-802.11bgn_SEA+BT</t>
  </si>
  <si>
    <t>37WHrs, 4S1P, 4-cell Li-ion Battery Pack</t>
  </si>
  <si>
    <t>X751LX</t>
  </si>
  <si>
    <t>TY107T (Glossy Black)</t>
  </si>
  <si>
    <t>DDR3 2GB</t>
  </si>
  <si>
    <t>Windows 10 (64bit)</t>
  </si>
  <si>
    <t>37WHrs, 2S1P, 2-cell Li-ion  Polymer Battery Pack</t>
  </si>
  <si>
    <t>4CELL3000</t>
  </si>
  <si>
    <t>AMD Series</t>
  </si>
  <si>
    <t>44WHrs, 4S1P, 4 cell Li-ion Battery Pack</t>
  </si>
  <si>
    <t>New AMD FX Processor [BAG INSIDE]</t>
  </si>
  <si>
    <t>COMMERCIAL NB (On Site Service)</t>
  </si>
  <si>
    <t>ASUSPRO B ADVANCED</t>
  </si>
  <si>
    <t>BU401LG</t>
  </si>
  <si>
    <t>CZ098G (Black)</t>
  </si>
  <si>
    <t>i5-4210U</t>
  </si>
  <si>
    <t>14.0 HD+ (LED)</t>
  </si>
  <si>
    <t>500G 7200RPM + TPM</t>
  </si>
  <si>
    <t>NV GT 730M</t>
  </si>
  <si>
    <t>802.11a/g/N</t>
  </si>
  <si>
    <t>USB 3.0 / BT4.0</t>
  </si>
  <si>
    <t>4CELL 50WHrs / Finger Print</t>
  </si>
  <si>
    <t xml:space="preserve">Win8.1Pro
</t>
  </si>
  <si>
    <r>
      <rPr>
        <sz val="24"/>
        <color theme="1"/>
        <rFont val="Calibri"/>
        <family val="2"/>
      </rPr>
      <t>Pre-install Win7Pro</t>
    </r>
    <r>
      <rPr>
        <sz val="24"/>
        <color rgb="FFFF0000"/>
        <rFont val="Calibri"/>
        <family val="2"/>
      </rPr>
      <t xml:space="preserve"> [BAG INSIDE]</t>
    </r>
  </si>
  <si>
    <t>NEW ASUSPRO P ESSENTIAL</t>
  </si>
  <si>
    <t>P2420L</t>
  </si>
  <si>
    <t>JWO0116E (Black)</t>
  </si>
  <si>
    <t>i7-5500U</t>
  </si>
  <si>
    <t>1TB 5400RPM+TPM</t>
  </si>
  <si>
    <t xml:space="preserve">NV® GeForce® 920M </t>
  </si>
  <si>
    <t>802.11ac+BT 4.0 (Dual band)</t>
  </si>
  <si>
    <t>USB 3.0</t>
  </si>
  <si>
    <t>4CELL 37WHrs / Finger Print</t>
  </si>
  <si>
    <t xml:space="preserve">Win10 Pro 
</t>
  </si>
  <si>
    <t>JWO0117E (Black)</t>
  </si>
  <si>
    <t xml:space="preserve">i5-5200U </t>
  </si>
  <si>
    <t>500G 7200RPM</t>
  </si>
  <si>
    <t>AWO0391E (Black)</t>
  </si>
  <si>
    <t>Intel HD Graphics 5500</t>
  </si>
  <si>
    <t>* Stock duration: 4-6 weeks if without parts constraints</t>
  </si>
  <si>
    <t>* No cancellation is allowed after log in order</t>
  </si>
  <si>
    <t>11-inch MacBook Air</t>
  </si>
  <si>
    <t>13-inch MacBook Air</t>
  </si>
  <si>
    <t>11-inch : 128GB : MJVM2ZP/A</t>
  </si>
  <si>
    <t>11-inch : 256GB :MJVP2ZP/A</t>
  </si>
  <si>
    <t>13-inch : 128GB : MMGF2ZP/A</t>
  </si>
  <si>
    <t>13-inch : 256GB : MMGG2ZP/A</t>
  </si>
  <si>
    <t>Specifications</t>
  </si>
  <si>
    <t>1.6GHz dual-core Intel Core i5 processor</t>
  </si>
  <si>
    <t>Turbo Boost up to 2.7GHz</t>
  </si>
  <si>
    <t>Intel HD Graphics 6000</t>
  </si>
  <si>
    <t>4GB memory</t>
  </si>
  <si>
    <t>8GB memory</t>
  </si>
  <si>
    <r>
      <t>128GB PCIe-based flash storage</t>
    </r>
    <r>
      <rPr>
        <vertAlign val="superscript"/>
        <sz val="18"/>
        <color rgb="FF666666"/>
        <rFont val="Calibri"/>
        <family val="2"/>
        <scheme val="minor"/>
      </rPr>
      <t>1</t>
    </r>
  </si>
  <si>
    <r>
      <t>256GB PCIe-based flash storage</t>
    </r>
    <r>
      <rPr>
        <vertAlign val="superscript"/>
        <sz val="18"/>
        <color rgb="FF666666"/>
        <rFont val="Calibri"/>
        <family val="2"/>
        <scheme val="minor"/>
      </rPr>
      <t>1</t>
    </r>
  </si>
  <si>
    <t>Stock Status: Available</t>
  </si>
  <si>
    <t>Stock Status: Not Available</t>
  </si>
  <si>
    <t>13-inch MacBook Pro with Retina display</t>
  </si>
  <si>
    <t>13-inch MacBook Pro</t>
  </si>
  <si>
    <t>13-inch: 2.7GHz : MF839ZP/A</t>
  </si>
  <si>
    <t>13-inch: 2.7GHz : MF840ZP/A</t>
  </si>
  <si>
    <t>13-inch: 2.9GHz : MF841ZP/A</t>
  </si>
  <si>
    <t>13-inch: 2.95GHz : MD101ZP/A</t>
  </si>
  <si>
    <t>with Retina display</t>
  </si>
  <si>
    <t>2.7GHz dual-core Intel Core i5</t>
  </si>
  <si>
    <t>2.9GHz dual-core Intel Core i5</t>
  </si>
  <si>
    <t>2.5GHz dual-core Intel Core i5</t>
  </si>
  <si>
    <t>Turbo Boost up to 3.1GHz</t>
  </si>
  <si>
    <t>Turbo Boost up to 3.3GHz</t>
  </si>
  <si>
    <t>8GB 1866MHz LPDDR3 memory</t>
  </si>
  <si>
    <t>4GB 1600MHz LPDDR3 memory</t>
  </si>
  <si>
    <r>
      <t>512GB PCIe-based flash storage</t>
    </r>
    <r>
      <rPr>
        <vertAlign val="superscript"/>
        <sz val="18"/>
        <color rgb="FF666666"/>
        <rFont val="Calibri"/>
        <family val="2"/>
        <scheme val="minor"/>
      </rPr>
      <t>1</t>
    </r>
  </si>
  <si>
    <t>500GB 5400-rpm hard drive</t>
  </si>
  <si>
    <t>Intel Iris Graphics 6100</t>
  </si>
  <si>
    <t>Intel HD Graphics 4000</t>
  </si>
  <si>
    <r>
      <t>Built-in battery (10 hours)</t>
    </r>
    <r>
      <rPr>
        <vertAlign val="superscript"/>
        <sz val="18"/>
        <color rgb="FF666666"/>
        <rFont val="Calibri"/>
        <family val="2"/>
        <scheme val="minor"/>
      </rPr>
      <t>2</t>
    </r>
  </si>
  <si>
    <r>
      <t>Built-in battery (7 hours)</t>
    </r>
    <r>
      <rPr>
        <vertAlign val="superscript"/>
        <sz val="18"/>
        <color rgb="FF666666"/>
        <rFont val="Calibri"/>
        <family val="2"/>
        <scheme val="minor"/>
      </rPr>
      <t>2</t>
    </r>
  </si>
  <si>
    <t>Force Touch trackpad</t>
  </si>
  <si>
    <t>Multi Touch trackpad</t>
  </si>
  <si>
    <t>Stock Status: No ETA</t>
  </si>
  <si>
    <t>15-inch MacBook Pro with Retina display</t>
  </si>
  <si>
    <t>15-inch: 2.2GHz : MJLQ2ZP/A</t>
  </si>
  <si>
    <t>15-inch: 2.5GHz : MJLT2ZP/A</t>
  </si>
  <si>
    <t>2.2GHz quad-core Intel Core i7</t>
  </si>
  <si>
    <t>2.5GHz quad-core Intel Core i7</t>
  </si>
  <si>
    <t>Turbo Boost up to 3.4GHz</t>
  </si>
  <si>
    <t>Turbo Boost up to 3.7GHz</t>
  </si>
  <si>
    <t>16GB 1600MHz memory</t>
  </si>
  <si>
    <t>Intel Iris Pro Graphics</t>
  </si>
  <si>
    <t>—</t>
  </si>
  <si>
    <t>AMD RADEON R9 M370</t>
  </si>
  <si>
    <r>
      <t>Built-in battery (9 hours)</t>
    </r>
    <r>
      <rPr>
        <vertAlign val="superscript"/>
        <sz val="18"/>
        <color rgb="FF666666"/>
        <rFont val="Calibri"/>
        <family val="2"/>
        <scheme val="minor"/>
      </rPr>
      <t>2</t>
    </r>
  </si>
  <si>
    <t>Force-Touch trackpad</t>
  </si>
  <si>
    <t>21.5-inch iMac</t>
  </si>
  <si>
    <t>21.5-inch iMac with Retina 4K display</t>
  </si>
  <si>
    <t>1.6GHz Processor : MK142ZP/A</t>
  </si>
  <si>
    <t>2.8GHz Processor  : MK442ZP/A</t>
  </si>
  <si>
    <t>3.1GHz Processor : MK452ZP/A</t>
  </si>
  <si>
    <t>1.6GHz dual-core Intel Core i5</t>
  </si>
  <si>
    <t>2.8GHz quad-core Intel Core i5</t>
  </si>
  <si>
    <t>3.1GHz quad-core Intel Core i5</t>
  </si>
  <si>
    <t>Turbo Boost up to 3.6GHz</t>
  </si>
  <si>
    <t>8GB of onboard memory, configurable up to 16GB</t>
  </si>
  <si>
    <t>1TB hard drive1</t>
  </si>
  <si>
    <r>
      <t>1TB hard drive</t>
    </r>
    <r>
      <rPr>
        <vertAlign val="superscript"/>
        <sz val="18"/>
        <color rgb="FF333333"/>
        <rFont val="Calibri"/>
        <family val="2"/>
        <scheme val="minor"/>
      </rPr>
      <t>1</t>
    </r>
  </si>
  <si>
    <t>Intel Iris Pro Graphics 6200</t>
  </si>
  <si>
    <t>1920x1080 sRGB display</t>
  </si>
  <si>
    <t>Retina 4K 4096x2304 P3 display</t>
  </si>
  <si>
    <t>27-inch iMac with Retina 5K display</t>
  </si>
  <si>
    <t>3.2GHz Processor 1TB Storage</t>
  </si>
  <si>
    <t>3.3GHz Processor 2TB Storage</t>
  </si>
  <si>
    <t>MK462ZP/A</t>
  </si>
  <si>
    <t>MK472ZP/A</t>
  </si>
  <si>
    <t>MK482ZP/A</t>
  </si>
  <si>
    <t>3.2GHz qual-core Intel Core i5</t>
  </si>
  <si>
    <t>3.3GHz qual-core Intel Core i5</t>
  </si>
  <si>
    <t>Turbo Boost up to 3.9GHz</t>
  </si>
  <si>
    <t>8GB (two 4GB) memory, configurable up to 32 GB</t>
  </si>
  <si>
    <t>1TB hard drive</t>
  </si>
  <si>
    <t>1TB Fusion drive</t>
  </si>
  <si>
    <t>2TB Fusion Drive</t>
  </si>
  <si>
    <t>AMD Dadeon R9 M380 with 2GB video memory</t>
  </si>
  <si>
    <t>AMD Dadeon R9 M390 with 2GB video memory</t>
  </si>
  <si>
    <t>AMD Dadeon R9 M395 with 2GB video memory</t>
  </si>
  <si>
    <t>Retina 5K 5120x2880 P3 display</t>
  </si>
  <si>
    <t>Bundle</t>
  </si>
  <si>
    <t>Carepack PN#</t>
  </si>
  <si>
    <t>6% GST</t>
  </si>
  <si>
    <t>Price</t>
  </si>
  <si>
    <t>HP</t>
  </si>
  <si>
    <t>U6417E</t>
  </si>
  <si>
    <t>NA</t>
  </si>
  <si>
    <t>16/5/2016: Price Drop!</t>
  </si>
  <si>
    <t>N4Q07AA#UUF</t>
  </si>
  <si>
    <t>HP 20-e032d CDC AIO PC</t>
  </si>
  <si>
    <t>19.45" NON TOUCH/CELERON N3050/2GB/500GB/DVDRW/WIN10/UMA/1YR ONSITE</t>
  </si>
  <si>
    <t>N4Q06AA#UUF</t>
  </si>
  <si>
    <t>HP 20-e031d PQC AIO PC</t>
  </si>
  <si>
    <t>19.45" NON TOUCH/PENTIUM N3700/2GB/500GB/DVDRW/WIN10/UMA/1YR ONSITE</t>
  </si>
  <si>
    <t>T0R64AA#UUF</t>
  </si>
  <si>
    <t>HP TS 20-r227d</t>
  </si>
  <si>
    <t>19.45" TOUCH/I3-6100T/4GB/500GB/DVDRW/WIN10/UMA/1YR ONSITE</t>
  </si>
  <si>
    <t>30/5/2016: New Model</t>
  </si>
  <si>
    <t>16/5/2016: Price Revision</t>
  </si>
  <si>
    <t>T3M71AA#AB4</t>
  </si>
  <si>
    <t>HP 22es 21.5-inch IPS LED Backlit Monitor</t>
  </si>
  <si>
    <t>T3M75AA#AB4</t>
  </si>
  <si>
    <t>HP 23es 23-inch IPS LED Backlit Monitor</t>
  </si>
  <si>
    <t>T3M83AA#AB4</t>
  </si>
  <si>
    <t>HP 25es 25-inch IPS LED Backlit Monitor</t>
  </si>
  <si>
    <t>T3M87AA#AB4</t>
  </si>
  <si>
    <t>HP 27es 27-inch IPS LED Backlit Monitor</t>
  </si>
  <si>
    <t>REMARKS</t>
  </si>
  <si>
    <t>UN006E</t>
  </si>
  <si>
    <t>26/5/2016: New Model</t>
  </si>
  <si>
    <t>Cardinal Red</t>
  </si>
  <si>
    <t>11/4/2016: New Model</t>
  </si>
  <si>
    <t>X0H00PA#UUF</t>
  </si>
  <si>
    <t>HP 14-am031TU</t>
  </si>
  <si>
    <t>X0H01PA#UUF</t>
  </si>
  <si>
    <t>HP 14-am032TU</t>
  </si>
  <si>
    <t>X0H02PA#UUF</t>
  </si>
  <si>
    <t>HP 14-am033TU</t>
  </si>
  <si>
    <t>U0VR9E</t>
  </si>
  <si>
    <t>X0H09PA#UUF</t>
  </si>
  <si>
    <t>HP 15-ay038TU</t>
  </si>
  <si>
    <t>X0H10PA#UUF</t>
  </si>
  <si>
    <t>HP 15-ay039TU</t>
  </si>
  <si>
    <t>X0H11PA#UUF</t>
  </si>
  <si>
    <t>HP 15-ay040TU</t>
  </si>
  <si>
    <t>‘HP Pavilion 15– the brand new Pavilion series with 2 years warranty’</t>
  </si>
  <si>
    <t>U0VS0E</t>
  </si>
  <si>
    <r>
      <rPr>
        <b/>
        <sz val="10"/>
        <color rgb="FF0070C0"/>
        <rFont val="HP Simplified"/>
        <family val="2"/>
      </rPr>
      <t>11/4/2016: New Model</t>
    </r>
    <r>
      <rPr>
        <b/>
        <sz val="10"/>
        <color indexed="17"/>
        <rFont val="HP Simplified"/>
        <family val="2"/>
      </rPr>
      <t xml:space="preserve">
‘ The brand new HP Envy series with 2 years warranty’ </t>
    </r>
  </si>
  <si>
    <t xml:space="preserve">‘ The brand new HP Envy series with 2 years warranty’ </t>
  </si>
  <si>
    <t>‘ The brand new HP Envy series with 2 years warranty’</t>
  </si>
  <si>
    <t>UN007E</t>
  </si>
  <si>
    <t>U0VS1E</t>
  </si>
  <si>
    <r>
      <rPr>
        <b/>
        <sz val="10"/>
        <color rgb="FF006600"/>
        <rFont val="HP Simplified"/>
        <family val="2"/>
      </rPr>
      <t>‘</t>
    </r>
    <r>
      <rPr>
        <b/>
        <sz val="10"/>
        <color indexed="17"/>
        <rFont val="HP Simplified"/>
        <family val="2"/>
      </rPr>
      <t xml:space="preserve"> The brand new HP Spectre x2 series with 2 years warranty’</t>
    </r>
  </si>
  <si>
    <r>
      <rPr>
        <b/>
        <sz val="10"/>
        <color rgb="FF006600"/>
        <rFont val="HP Simplified"/>
        <family val="2"/>
      </rPr>
      <t>‘</t>
    </r>
    <r>
      <rPr>
        <b/>
        <sz val="10"/>
        <color indexed="17"/>
        <rFont val="HP Simplified"/>
        <family val="2"/>
      </rPr>
      <t xml:space="preserve"> The brand new HP Spectre x360 series with 2 years warranty’</t>
    </r>
  </si>
  <si>
    <t>HP14/i3-5005U/4GB/500GB/DVD/W10/UMA/1YR/BP</t>
  </si>
  <si>
    <t>HP15/i3-5005U/4GB/500GB/DVD/W10/UMA/1YR/BP</t>
  </si>
  <si>
    <t>ENVY15 TS FHD/i7-6500U/8GB/1TB+256GBSSD/NO-DVDRW/W10/4GB-GTX950M/2YW/BP</t>
  </si>
  <si>
    <t>2) Goods &amp; Services effectively from 01 April 2015 all our invoicing is subject to Goods and Services Tax (GST) 6% compiance with all prevailing laws, guidelines and rulings required</t>
  </si>
  <si>
    <t>2) Good &amp; Services effectively from 01 April 2015 all our invoicing is subject to Goods and Services Tax (GST) 6% compiance with all prevailing laws, guidelines and rulings required</t>
  </si>
  <si>
    <t>Price List as of 20th May 2016</t>
  </si>
  <si>
    <r>
      <t xml:space="preserve">ECSM Toll Free Line : </t>
    </r>
    <r>
      <rPr>
        <b/>
        <sz val="22"/>
        <color indexed="30"/>
        <rFont val="Arial"/>
        <family val="2"/>
      </rPr>
      <t>1300-88-</t>
    </r>
    <r>
      <rPr>
        <b/>
        <sz val="22"/>
        <color indexed="10"/>
        <rFont val="Arial"/>
        <family val="2"/>
      </rPr>
      <t>ECSM</t>
    </r>
    <r>
      <rPr>
        <b/>
        <sz val="22"/>
        <rFont val="Arial"/>
        <family val="2"/>
      </rPr>
      <t xml:space="preserve"> (3276)</t>
    </r>
  </si>
  <si>
    <t>4G, DDR4 2133</t>
  </si>
  <si>
    <t>MY013T (Silver + Blue Bar)</t>
  </si>
  <si>
    <t>MY015T (Silver + Orange Bar)</t>
  </si>
  <si>
    <t>2G, DDR3 1600</t>
  </si>
  <si>
    <t>MY003T (Silver)</t>
  </si>
  <si>
    <t>4G, DDR3 1600</t>
  </si>
  <si>
    <r>
      <t xml:space="preserve">MY006D </t>
    </r>
    <r>
      <rPr>
        <sz val="24"/>
        <rFont val="Calibri"/>
        <family val="2"/>
      </rPr>
      <t>/ MY007D (Black)</t>
    </r>
  </si>
  <si>
    <r>
      <rPr>
        <b/>
        <sz val="24"/>
        <color rgb="FFFF0000"/>
        <rFont val="Calibri"/>
        <family val="2"/>
      </rPr>
      <t xml:space="preserve">i3-4170 / </t>
    </r>
    <r>
      <rPr>
        <sz val="24"/>
        <rFont val="Calibri"/>
        <family val="2"/>
      </rPr>
      <t xml:space="preserve"> i3-4160</t>
    </r>
  </si>
  <si>
    <t xml:space="preserve">NV GeForce GT720 </t>
  </si>
  <si>
    <r>
      <t>ET2030IUT</t>
    </r>
    <r>
      <rPr>
        <sz val="24"/>
        <color rgb="FFFF0000"/>
        <rFont val="Calibri"/>
        <family val="2"/>
      </rPr>
      <t xml:space="preserve"> </t>
    </r>
    <r>
      <rPr>
        <sz val="24"/>
        <color theme="1"/>
        <rFont val="Calibri"/>
        <family val="2"/>
      </rPr>
      <t>(</t>
    </r>
    <r>
      <rPr>
        <b/>
        <sz val="24"/>
        <color rgb="FFFF0000"/>
        <rFont val="Calibri"/>
        <family val="2"/>
      </rPr>
      <t>Touch</t>
    </r>
    <r>
      <rPr>
        <sz val="24"/>
        <color theme="1"/>
        <rFont val="Calibri"/>
        <family val="2"/>
      </rPr>
      <t>)</t>
    </r>
  </si>
  <si>
    <r>
      <t>ET2231I (</t>
    </r>
    <r>
      <rPr>
        <b/>
        <sz val="24"/>
        <color rgb="FFFF0000"/>
        <rFont val="Calibri"/>
        <family val="2"/>
      </rPr>
      <t>Touch</t>
    </r>
    <r>
      <rPr>
        <sz val="24"/>
        <rFont val="Calibri"/>
        <family val="2"/>
      </rPr>
      <t>)</t>
    </r>
  </si>
  <si>
    <r>
      <t>ET2231IUK / ET2231I (</t>
    </r>
    <r>
      <rPr>
        <b/>
        <sz val="24"/>
        <color rgb="FFFF0000"/>
        <rFont val="Calibri"/>
        <family val="2"/>
      </rPr>
      <t>Non Touch</t>
    </r>
    <r>
      <rPr>
        <sz val="24"/>
        <rFont val="Calibri"/>
        <family val="2"/>
      </rPr>
      <t>)</t>
    </r>
  </si>
  <si>
    <r>
      <t xml:space="preserve">BC022X / </t>
    </r>
    <r>
      <rPr>
        <b/>
        <sz val="24"/>
        <rFont val="Calibri"/>
        <family val="2"/>
      </rPr>
      <t>UKBC040X (Black)</t>
    </r>
  </si>
  <si>
    <r>
      <t>ET2040IUK (</t>
    </r>
    <r>
      <rPr>
        <b/>
        <sz val="24"/>
        <color rgb="FFFF0000"/>
        <rFont val="Calibri"/>
        <family val="2"/>
      </rPr>
      <t>Non Touch</t>
    </r>
    <r>
      <rPr>
        <sz val="24"/>
        <rFont val="Calibri"/>
        <family val="2"/>
      </rPr>
      <t>)</t>
    </r>
  </si>
  <si>
    <t>Vivo AIO</t>
  </si>
  <si>
    <r>
      <t>V220IC (</t>
    </r>
    <r>
      <rPr>
        <b/>
        <sz val="24"/>
        <color rgb="FFFF0000"/>
        <rFont val="Calibri"/>
        <family val="2"/>
      </rPr>
      <t>Touch</t>
    </r>
    <r>
      <rPr>
        <sz val="24"/>
        <rFont val="Calibri"/>
        <family val="2"/>
      </rPr>
      <t>)</t>
    </r>
  </si>
  <si>
    <t>WLAN 802.11AC + BT, 1T1R, PCIE</t>
    <phoneticPr fontId="14" type="noConversion"/>
  </si>
  <si>
    <r>
      <t>Z240ICGK (</t>
    </r>
    <r>
      <rPr>
        <b/>
        <sz val="24"/>
        <color rgb="FFFF0000"/>
        <rFont val="Calibri"/>
        <family val="2"/>
      </rPr>
      <t>Non Touch</t>
    </r>
    <r>
      <rPr>
        <sz val="24"/>
        <rFont val="Calibri"/>
        <family val="2"/>
      </rPr>
      <t>)</t>
    </r>
  </si>
  <si>
    <t>8G *2, DDR4 2133</t>
  </si>
  <si>
    <r>
      <t>Z240I (</t>
    </r>
    <r>
      <rPr>
        <b/>
        <sz val="24"/>
        <color rgb="FFFF0000"/>
        <rFont val="Calibri"/>
        <family val="2"/>
      </rPr>
      <t>Non Touch</t>
    </r>
    <r>
      <rPr>
        <sz val="24"/>
        <rFont val="Calibri"/>
        <family val="2"/>
      </rPr>
      <t>)</t>
    </r>
  </si>
  <si>
    <t>4G *2, DDR4 2133</t>
  </si>
  <si>
    <t>4G, DDR3</t>
  </si>
  <si>
    <t>D310MT</t>
  </si>
  <si>
    <r>
      <t>I34170049F (Black</t>
    </r>
    <r>
      <rPr>
        <sz val="24"/>
        <rFont val="Calibri"/>
        <family val="2"/>
      </rPr>
      <t>)</t>
    </r>
  </si>
  <si>
    <t>4G (2G*2), DDR3</t>
  </si>
  <si>
    <t>500G 7200R SATA</t>
    <phoneticPr fontId="16" type="noConversion"/>
  </si>
  <si>
    <t>2X USB2.0
2X USB3.0</t>
    <phoneticPr fontId="15" type="noConversion"/>
  </si>
  <si>
    <t>350W Power supply</t>
    <phoneticPr fontId="14" type="noConversion"/>
  </si>
  <si>
    <t>Win8.1 Pro
(Pre-install Win7Pro)</t>
    <phoneticPr fontId="15" type="noConversion"/>
  </si>
  <si>
    <r>
      <t>I54460149F (Black</t>
    </r>
    <r>
      <rPr>
        <sz val="24"/>
        <rFont val="Calibri"/>
        <family val="2"/>
      </rPr>
      <t>)</t>
    </r>
  </si>
  <si>
    <t>A4320</t>
  </si>
  <si>
    <r>
      <t>BB165X (Black</t>
    </r>
    <r>
      <rPr>
        <sz val="24"/>
        <rFont val="Calibri"/>
        <family val="2"/>
      </rPr>
      <t>)</t>
    </r>
  </si>
  <si>
    <t>1TB 7200R SATA</t>
    <phoneticPr fontId="16" type="noConversion"/>
  </si>
  <si>
    <t>WLAN 802.11BGN+BT</t>
    <phoneticPr fontId="15" type="noConversion"/>
  </si>
  <si>
    <t>2X USB2.0
4X USB3.0</t>
    <phoneticPr fontId="15" type="noConversion"/>
  </si>
  <si>
    <t>1.0M Camera</t>
    <phoneticPr fontId="11" type="noConversion"/>
  </si>
  <si>
    <t>Win10 Pro
(Pre-install Win7Pro)</t>
    <phoneticPr fontId="15" type="noConversion"/>
  </si>
  <si>
    <t>ROG Gaming Series</t>
  </si>
  <si>
    <t>GX700V</t>
  </si>
  <si>
    <r>
      <t>OGC009T (Black</t>
    </r>
    <r>
      <rPr>
        <sz val="24"/>
        <rFont val="Calibri"/>
        <family val="2"/>
      </rPr>
      <t>)</t>
    </r>
  </si>
  <si>
    <t>i7-6820HK</t>
  </si>
  <si>
    <t>17.3 FHD (LED)</t>
  </si>
  <si>
    <t>16G *2, DRAM DDR4-OC</t>
  </si>
  <si>
    <t>PCIEx4 256G M.2 SSD *2</t>
  </si>
  <si>
    <t>NVIDIA GeForce GTX980 (N16E-GXX)</t>
  </si>
  <si>
    <t>GDDR5 8GB</t>
  </si>
  <si>
    <t>Y/USB3.0</t>
    <phoneticPr fontId="14" type="noConversion"/>
  </si>
  <si>
    <t>93WHrs, 3S2P, 6-cell Li-ion Polymer Battery Pack</t>
  </si>
  <si>
    <r>
      <t xml:space="preserve">Free bundling Gaming mouse, docking and gaming suitcase </t>
    </r>
    <r>
      <rPr>
        <sz val="24"/>
        <color rgb="FFFF0000"/>
        <rFont val="Calibri"/>
        <family val="2"/>
      </rPr>
      <t>[BAG INSIDE]</t>
    </r>
  </si>
  <si>
    <t>G752VY</t>
  </si>
  <si>
    <t>GC192T (Rubber-Painting Design)</t>
  </si>
  <si>
    <t>17.3 FHD(LED)</t>
  </si>
  <si>
    <t>8G*2, DRAM DDR4</t>
  </si>
  <si>
    <t>PCIEx4 128G M.2 SSD + SATA 1TB 5400RPM 2.5' HDD</t>
  </si>
  <si>
    <t>NV GeForce GTX980M (N16E-GX)</t>
  </si>
  <si>
    <t>802.11ac+Bluetooth 4.1 (Dual band)</t>
  </si>
  <si>
    <t>88WHrs, 4S2P, 8 cell Li-ion Battery Pack</t>
  </si>
  <si>
    <t>Free bundling Gaming backpack, mouse and headset</t>
  </si>
  <si>
    <t>G752VT</t>
  </si>
  <si>
    <t xml:space="preserve">GC100T (Rubber-Painting Design) </t>
  </si>
  <si>
    <t>8G, DRAM DDR4</t>
  </si>
  <si>
    <t>NV GeForce GTX970M (N16E-GT)</t>
  </si>
  <si>
    <t>3GB GDDR5</t>
  </si>
  <si>
    <t>66WHrs, 3S2P, 6-cell Li-ion Battery Pack</t>
  </si>
  <si>
    <t>GL552V</t>
  </si>
  <si>
    <r>
      <t>WDM527T (Crystal Silver/Aluminium</t>
    </r>
    <r>
      <rPr>
        <sz val="24"/>
        <rFont val="Calibri"/>
        <family val="2"/>
      </rPr>
      <t>)</t>
    </r>
  </si>
  <si>
    <t>15.6 FHD (LED)</t>
  </si>
  <si>
    <t xml:space="preserve">4G, DRAM DDR4 </t>
  </si>
  <si>
    <t>SATA 1TB 5400RPM 2.5' HDD + SATA3 128G M.2 SSD</t>
  </si>
  <si>
    <t>NV GTX960M (N16P-GX)</t>
  </si>
  <si>
    <t>2GB GDDR5</t>
  </si>
  <si>
    <t xml:space="preserve"> 4-cell Li-ion Battery Pack</t>
  </si>
  <si>
    <r>
      <t xml:space="preserve">New G Series Model </t>
    </r>
    <r>
      <rPr>
        <sz val="24"/>
        <color rgb="FFFF0000"/>
        <rFont val="Calibri"/>
        <family val="2"/>
      </rPr>
      <t>[BAG INSIDE]</t>
    </r>
  </si>
  <si>
    <t>G501V</t>
  </si>
  <si>
    <t>WFI039T (Deep Black / Aluminum)</t>
  </si>
  <si>
    <t>15.6 UHD</t>
  </si>
  <si>
    <t xml:space="preserve">8G [ON BD.], DDR4 </t>
  </si>
  <si>
    <t>SATA 1TB 5400RPM + SATA3 128G M.2 SSD</t>
  </si>
  <si>
    <t>802.11bgn+Bluetooth 4.0 (Dual band)</t>
  </si>
  <si>
    <t>60WHrs, 4S1P, 4-cell Li-ion Polymer Battery Pack</t>
  </si>
  <si>
    <r>
      <t xml:space="preserve">Free bundling Gaming backpack, mouse and headset </t>
    </r>
    <r>
      <rPr>
        <sz val="24"/>
        <color rgb="FFFF0000"/>
        <rFont val="Calibri"/>
        <family val="2"/>
      </rPr>
      <t>[BAG INSIDE]</t>
    </r>
  </si>
  <si>
    <t>GL552VW</t>
  </si>
  <si>
    <t>DM136T (Deep Black/Aluminum)</t>
  </si>
  <si>
    <t>XDM044T (Deep Black / Aluminum)</t>
  </si>
  <si>
    <t>NV GeForce GTX 950M</t>
  </si>
  <si>
    <t xml:space="preserve">8G [ON BD.], DDR4 1600  </t>
  </si>
  <si>
    <t>N/A</t>
    <phoneticPr fontId="14" type="noConversion"/>
  </si>
  <si>
    <t>8G, DDR3 1600</t>
  </si>
  <si>
    <t>2G [ON BD.], DDR3 1333</t>
  </si>
  <si>
    <t>T100HA</t>
  </si>
  <si>
    <t>FU015T (Rouge Red)</t>
  </si>
  <si>
    <t>Intel® Quad-Core Atom™  X5-Z8500 Processer (2M Cache, up to 2.24 GHz)</t>
  </si>
  <si>
    <t>30WHrs, 1S2P, 2-cell Li-ion Polymer Battery Pack</t>
  </si>
  <si>
    <r>
      <rPr>
        <sz val="24"/>
        <rFont val="Calibri"/>
        <family val="2"/>
      </rPr>
      <t>World’s lightest 10.1” Windows tablet</t>
    </r>
    <r>
      <rPr>
        <sz val="24"/>
        <color rgb="FFFF0000"/>
        <rFont val="Calibri"/>
        <family val="2"/>
      </rPr>
      <t xml:space="preserve"> [No bag]</t>
    </r>
  </si>
  <si>
    <t>FU016T (Light Blue)</t>
  </si>
  <si>
    <t>T100T</t>
  </si>
  <si>
    <t>4G [ON BD.], DDR3 1600</t>
  </si>
  <si>
    <r>
      <t xml:space="preserve">Brand new 6th Gen Skylake i5 with GT940!!! </t>
    </r>
    <r>
      <rPr>
        <sz val="24"/>
        <color rgb="FFFF0000"/>
        <rFont val="Calibri"/>
        <family val="2"/>
      </rPr>
      <t>[BAG INSIDE]</t>
    </r>
  </si>
  <si>
    <t>BXX191T (Red)</t>
  </si>
  <si>
    <t xml:space="preserve">4G [ON BD.], DDR3 1600 </t>
  </si>
  <si>
    <t>4G[ON BD.], DDR3 1600</t>
  </si>
  <si>
    <t>X554LJ</t>
  </si>
  <si>
    <t>XX1153D (Glossy Black)</t>
  </si>
  <si>
    <t>NV GT 920M</t>
  </si>
  <si>
    <t>37WHrs, 2-cell Li-ion Polymer Battery</t>
  </si>
  <si>
    <r>
      <t xml:space="preserve">5th Gen New Model with GT920 2G Vram!!! </t>
    </r>
    <r>
      <rPr>
        <sz val="24"/>
        <color rgb="FFFF0000"/>
        <rFont val="Calibri"/>
        <family val="2"/>
      </rPr>
      <t>[BAG INSIDE]</t>
    </r>
  </si>
  <si>
    <t>XX1182D (Glossy White)</t>
  </si>
  <si>
    <t>X540L</t>
  </si>
  <si>
    <r>
      <t>JXX132D</t>
    </r>
    <r>
      <rPr>
        <b/>
        <sz val="24"/>
        <color theme="1"/>
        <rFont val="Calibri"/>
        <family val="2"/>
      </rPr>
      <t xml:space="preserve"> (Red)</t>
    </r>
    <r>
      <rPr>
        <b/>
        <sz val="24"/>
        <color rgb="FFFF0000"/>
        <rFont val="Calibri"/>
        <family val="2"/>
      </rPr>
      <t/>
    </r>
  </si>
  <si>
    <t>4G, DDR3L 1600</t>
  </si>
  <si>
    <t>500G 5400RPM 2.5'</t>
  </si>
  <si>
    <t>DDR3L 1GB</t>
  </si>
  <si>
    <t>X540SA</t>
  </si>
  <si>
    <t>XX126T (Black)</t>
  </si>
  <si>
    <t>Celeron® N3150</t>
  </si>
  <si>
    <t>2G[ON BD.], DDR3L 1600</t>
  </si>
  <si>
    <t>SATA 500G 5400RPM 2.5' HDD</t>
  </si>
  <si>
    <t>33WHrs, 3S1P, 3-cell Li-ion Battery Pack</t>
  </si>
  <si>
    <r>
      <t xml:space="preserve">Intel Quad-Core N3150 with Windows 10 </t>
    </r>
    <r>
      <rPr>
        <sz val="24"/>
        <color rgb="FFFF0000"/>
        <rFont val="Calibri"/>
        <family val="2"/>
      </rPr>
      <t>[BAG INSIDE]</t>
    </r>
  </si>
  <si>
    <t>X540S</t>
  </si>
  <si>
    <t>AXX127T (Silver)</t>
  </si>
  <si>
    <t>AXX199T (Red)</t>
  </si>
  <si>
    <t>33WHrs, 3S1P, 3-cell Li-ion Polymer Battery Pack</t>
  </si>
  <si>
    <t>AXX200T (Aqua Blue)</t>
  </si>
  <si>
    <r>
      <rPr>
        <b/>
        <sz val="24"/>
        <color rgb="FFFF0000"/>
        <rFont val="Calibri"/>
        <family val="2"/>
      </rPr>
      <t>*NEW*</t>
    </r>
    <r>
      <rPr>
        <sz val="24"/>
        <rFont val="Calibri"/>
        <family val="2"/>
      </rPr>
      <t xml:space="preserve"> X540L</t>
    </r>
  </si>
  <si>
    <r>
      <rPr>
        <b/>
        <sz val="24"/>
        <color theme="1"/>
        <rFont val="Calibri"/>
        <family val="2"/>
      </rPr>
      <t xml:space="preserve"> JXX020T (Black)</t>
    </r>
    <r>
      <rPr>
        <b/>
        <sz val="24"/>
        <color rgb="FFFF0000"/>
        <rFont val="Calibri"/>
        <family val="2"/>
      </rPr>
      <t/>
    </r>
  </si>
  <si>
    <t>X455L</t>
  </si>
  <si>
    <t>JWX360T (Black)</t>
  </si>
  <si>
    <t>i3-5005U</t>
  </si>
  <si>
    <t>WX361T (Red)</t>
  </si>
  <si>
    <t>WX362T (Dark Blue)</t>
  </si>
  <si>
    <t>X550Z</t>
  </si>
  <si>
    <t>EXX211T (Black)</t>
  </si>
  <si>
    <t>AMD FX-7500P</t>
  </si>
  <si>
    <t>4G[ON BD.] + 4G, DDR3 1600</t>
  </si>
  <si>
    <t>AMD Radeon R5 M230</t>
  </si>
  <si>
    <t>X550ZE</t>
  </si>
  <si>
    <t>XX057D (Glossy Black)</t>
  </si>
  <si>
    <t>AMD A10-7400P</t>
  </si>
  <si>
    <t>44WHrs, 4 cell Li-ion</t>
  </si>
  <si>
    <t>New AMD A10 Processor [BAG INSIDE]</t>
  </si>
  <si>
    <t>6G (4G + 2G), DDR3</t>
  </si>
  <si>
    <t>UKBC040X (Black)</t>
  </si>
  <si>
    <t>WLAN 802.11AC + BT, 1T1R, PCIE</t>
    <phoneticPr fontId="14" type="noConversion"/>
  </si>
  <si>
    <t>500G 7200R SATA</t>
    <phoneticPr fontId="16" type="noConversion"/>
  </si>
  <si>
    <t>2X USB2.0
2X USB3.0</t>
    <phoneticPr fontId="15" type="noConversion"/>
  </si>
  <si>
    <t>350W Power supply</t>
    <phoneticPr fontId="14" type="noConversion"/>
  </si>
  <si>
    <t>Win8.1 Pro
(Pre-install Win7Pro)</t>
    <phoneticPr fontId="15" type="noConversion"/>
  </si>
  <si>
    <t>1TB 7200R SATA</t>
    <phoneticPr fontId="16" type="noConversion"/>
  </si>
  <si>
    <t>WLAN 802.11BGN+BT</t>
    <phoneticPr fontId="15" type="noConversion"/>
  </si>
  <si>
    <t>2X USB2.0
4X USB3.0</t>
    <phoneticPr fontId="15" type="noConversion"/>
  </si>
  <si>
    <t>1.0M Camera</t>
    <phoneticPr fontId="11" type="noConversion"/>
  </si>
  <si>
    <t>Win10 Pro
(Pre-install Win7Pro)</t>
    <phoneticPr fontId="15" type="noConversion"/>
  </si>
  <si>
    <t>G752VW</t>
  </si>
  <si>
    <t>T4146T (Deep Black Aluminium)</t>
  </si>
  <si>
    <t>8G, DDR4 1600</t>
  </si>
  <si>
    <t>AC4014T (Gray)</t>
  </si>
  <si>
    <t>13.3 FHD Touch 1920x1080 16:9(GL,LED)</t>
  </si>
  <si>
    <t xml:space="preserve">54WHrs, 3-cell Lithium-polymer battery </t>
  </si>
  <si>
    <t>AC4010T (Gold)</t>
  </si>
  <si>
    <t>BDN028T (Black)</t>
  </si>
  <si>
    <t>Intel® Core™ i7-6500U Processor, 2.5GHz</t>
  </si>
  <si>
    <t>15.6 FHD 1920x1080(GL,LED) Touch</t>
  </si>
  <si>
    <t>NV® GeForce® 940M (N16S-GT)</t>
  </si>
  <si>
    <t>BCJ044T (Black)</t>
  </si>
  <si>
    <t>Intel® Core™ i5-6200U Processor, 2.3GHz</t>
  </si>
  <si>
    <t>15.6 HD (GL,LED) Touch</t>
  </si>
  <si>
    <t>RXX040T (Dark Blue)</t>
  </si>
  <si>
    <t>4G[ON BD.], DDR3 2133</t>
  </si>
  <si>
    <t>NVIDIA® GeForce® 930MX</t>
  </si>
  <si>
    <t>Brand new NVIDIA® GeForce® 930MX with BackPack</t>
  </si>
  <si>
    <t>RXX041T (Gold)</t>
  </si>
  <si>
    <t>RXX042T (Red)</t>
  </si>
  <si>
    <t>RXX045T (Dark Brown)</t>
  </si>
  <si>
    <t>Brand new 6th Gen Skylake i5 with GT930!!! [BAG INSIDE]</t>
  </si>
  <si>
    <t>RWX016T (Dark Brown)</t>
  </si>
  <si>
    <t>RWX017T (Dark Blue)</t>
  </si>
  <si>
    <t>RWX018T (Gold)</t>
  </si>
  <si>
    <t>RWX019T (Red)</t>
  </si>
  <si>
    <t>RWX020T (White)</t>
  </si>
  <si>
    <t>JXX201D (Glossy Black)</t>
  </si>
  <si>
    <t>Intel® Core™ i5-6200U Processor, 2.3GHz (3M Cache, up to 2.8GHz)</t>
  </si>
  <si>
    <t>JXX203D (Glossy White)</t>
  </si>
  <si>
    <t>Win8 Pro</t>
  </si>
  <si>
    <t>FA169G (Black)</t>
  </si>
  <si>
    <t>Intel® Core™ i7-4510U</t>
  </si>
  <si>
    <t>14" FHD (LED, Back-lit)</t>
  </si>
  <si>
    <t>8GB DDR3
(4GB*2)</t>
  </si>
  <si>
    <t>SATA 256G SSD 2.5"</t>
  </si>
  <si>
    <t>NV GeForce GT 730M</t>
  </si>
  <si>
    <t>1GB DDR3</t>
  </si>
  <si>
    <t>BU401LA</t>
  </si>
  <si>
    <t>FA277G (Black)</t>
  </si>
  <si>
    <t>Intel HD Graphics 4400</t>
  </si>
  <si>
    <r>
      <rPr>
        <b/>
        <sz val="11"/>
        <color rgb="FFFF0000"/>
        <rFont val="Calibri"/>
        <family val="2"/>
      </rPr>
      <t xml:space="preserve">*Price Revision* </t>
    </r>
    <r>
      <rPr>
        <sz val="11"/>
        <rFont val="Calibri"/>
        <family val="2"/>
      </rPr>
      <t>M70AD</t>
    </r>
  </si>
  <si>
    <r>
      <t>ET2030IUT</t>
    </r>
    <r>
      <rPr>
        <sz val="11"/>
        <color rgb="FFFF0000"/>
        <rFont val="Calibri"/>
        <family val="2"/>
      </rPr>
      <t xml:space="preserve"> </t>
    </r>
    <r>
      <rPr>
        <sz val="11"/>
        <color theme="1"/>
        <rFont val="Calibri"/>
        <family val="2"/>
      </rPr>
      <t>(</t>
    </r>
    <r>
      <rPr>
        <b/>
        <sz val="11"/>
        <color rgb="FFFF0000"/>
        <rFont val="Calibri"/>
        <family val="2"/>
      </rPr>
      <t>Touch</t>
    </r>
    <r>
      <rPr>
        <sz val="11"/>
        <color theme="1"/>
        <rFont val="Calibri"/>
        <family val="2"/>
      </rPr>
      <t>)</t>
    </r>
  </si>
  <si>
    <r>
      <t>BE019X (Black</t>
    </r>
    <r>
      <rPr>
        <sz val="11"/>
        <rFont val="Calibri"/>
        <family val="2"/>
      </rPr>
      <t>)</t>
    </r>
  </si>
  <si>
    <r>
      <t>ET2231I (</t>
    </r>
    <r>
      <rPr>
        <b/>
        <sz val="11"/>
        <color rgb="FFFF0000"/>
        <rFont val="Calibri"/>
        <family val="2"/>
      </rPr>
      <t>Touch</t>
    </r>
    <r>
      <rPr>
        <sz val="11"/>
        <rFont val="Calibri"/>
        <family val="2"/>
      </rPr>
      <t>)</t>
    </r>
  </si>
  <si>
    <r>
      <t>ET2231I (</t>
    </r>
    <r>
      <rPr>
        <b/>
        <sz val="11"/>
        <color rgb="FFFF0000"/>
        <rFont val="Calibri"/>
        <family val="2"/>
      </rPr>
      <t>Non Touch</t>
    </r>
    <r>
      <rPr>
        <sz val="11"/>
        <rFont val="Calibri"/>
        <family val="2"/>
      </rPr>
      <t>)</t>
    </r>
  </si>
  <si>
    <r>
      <t>V220IC (</t>
    </r>
    <r>
      <rPr>
        <b/>
        <sz val="11"/>
        <color rgb="FFFF0000"/>
        <rFont val="Calibri"/>
        <family val="2"/>
      </rPr>
      <t>Touch</t>
    </r>
    <r>
      <rPr>
        <sz val="11"/>
        <rFont val="Calibri"/>
        <family val="2"/>
      </rPr>
      <t>)</t>
    </r>
  </si>
  <si>
    <r>
      <t>GTBG016X (Black</t>
    </r>
    <r>
      <rPr>
        <sz val="11"/>
        <rFont val="Calibri"/>
        <family val="2"/>
      </rPr>
      <t>)</t>
    </r>
  </si>
  <si>
    <r>
      <t>Z240ICGK (</t>
    </r>
    <r>
      <rPr>
        <b/>
        <sz val="11"/>
        <color rgb="FFFF0000"/>
        <rFont val="Calibri"/>
        <family val="2"/>
      </rPr>
      <t>Non Touch</t>
    </r>
    <r>
      <rPr>
        <sz val="11"/>
        <rFont val="Calibri"/>
        <family val="2"/>
      </rPr>
      <t>)</t>
    </r>
  </si>
  <si>
    <r>
      <t>Z240I (</t>
    </r>
    <r>
      <rPr>
        <b/>
        <sz val="11"/>
        <color rgb="FFFF0000"/>
        <rFont val="Calibri"/>
        <family val="2"/>
      </rPr>
      <t>Non Touch</t>
    </r>
    <r>
      <rPr>
        <sz val="11"/>
        <rFont val="Calibri"/>
        <family val="2"/>
      </rPr>
      <t>)</t>
    </r>
  </si>
  <si>
    <r>
      <t>I34170049F (Black</t>
    </r>
    <r>
      <rPr>
        <sz val="11"/>
        <rFont val="Calibri"/>
        <family val="2"/>
      </rPr>
      <t>)</t>
    </r>
  </si>
  <si>
    <r>
      <t>I54460149F (Black</t>
    </r>
    <r>
      <rPr>
        <sz val="11"/>
        <rFont val="Calibri"/>
        <family val="2"/>
      </rPr>
      <t>)</t>
    </r>
  </si>
  <si>
    <r>
      <t>BB165X (Black</t>
    </r>
    <r>
      <rPr>
        <sz val="11"/>
        <rFont val="Calibri"/>
        <family val="2"/>
      </rPr>
      <t>)</t>
    </r>
  </si>
  <si>
    <r>
      <t>WDM527T (Crystal Silver/Aluminium</t>
    </r>
    <r>
      <rPr>
        <sz val="11"/>
        <rFont val="Calibri"/>
        <family val="2"/>
      </rPr>
      <t>)</t>
    </r>
  </si>
  <si>
    <r>
      <t xml:space="preserve">New G Series Model </t>
    </r>
    <r>
      <rPr>
        <sz val="11"/>
        <color rgb="FFFF0000"/>
        <rFont val="Calibri"/>
        <family val="2"/>
      </rPr>
      <t>[BAG INSIDE]</t>
    </r>
  </si>
  <si>
    <r>
      <t xml:space="preserve">Free bundling Gaming backpack, mouse and headset </t>
    </r>
    <r>
      <rPr>
        <sz val="11"/>
        <color rgb="FFFF0000"/>
        <rFont val="Calibri"/>
        <family val="2"/>
      </rPr>
      <t>[BAGPACK INSIDE]</t>
    </r>
  </si>
  <si>
    <r>
      <rPr>
        <sz val="11"/>
        <color theme="1"/>
        <rFont val="Calibri"/>
        <family val="2"/>
      </rPr>
      <t>Zenbook with Gaming Performance</t>
    </r>
    <r>
      <rPr>
        <sz val="11"/>
        <color indexed="10"/>
        <rFont val="Calibri"/>
        <family val="2"/>
      </rPr>
      <t xml:space="preserve"> [SLEEVE CASE INSIDE]</t>
    </r>
  </si>
  <si>
    <r>
      <rPr>
        <sz val="11"/>
        <rFont val="Calibri"/>
        <family val="2"/>
      </rPr>
      <t>Zenbook with 6th Gen Core i7</t>
    </r>
    <r>
      <rPr>
        <sz val="11"/>
        <color indexed="10"/>
        <rFont val="Calibri"/>
        <family val="2"/>
      </rPr>
      <t xml:space="preserve"> [SLEEVE CASE INSIDE]</t>
    </r>
  </si>
  <si>
    <r>
      <rPr>
        <sz val="11"/>
        <rFont val="Calibri"/>
        <family val="2"/>
      </rPr>
      <t xml:space="preserve">Zenbook with Core M 6Y30 </t>
    </r>
    <r>
      <rPr>
        <sz val="11"/>
        <color indexed="10"/>
        <rFont val="Calibri"/>
        <family val="2"/>
      </rPr>
      <t>[SLEEVE CASE INSIDE]</t>
    </r>
  </si>
  <si>
    <r>
      <rPr>
        <b/>
        <sz val="11"/>
        <color rgb="FFFF0000"/>
        <rFont val="Calibri"/>
        <family val="2"/>
      </rPr>
      <t>*NEW*</t>
    </r>
    <r>
      <rPr>
        <sz val="11"/>
        <rFont val="Calibri"/>
        <family val="2"/>
      </rPr>
      <t xml:space="preserve"> UX360C (</t>
    </r>
    <r>
      <rPr>
        <b/>
        <sz val="11"/>
        <color rgb="FFFF0000"/>
        <rFont val="Calibri"/>
        <family val="2"/>
      </rPr>
      <t>Touch</t>
    </r>
    <r>
      <rPr>
        <sz val="11"/>
        <rFont val="Calibri"/>
        <family val="2"/>
      </rPr>
      <t>)</t>
    </r>
  </si>
  <si>
    <r>
      <rPr>
        <sz val="11"/>
        <rFont val="Calibri"/>
        <family val="2"/>
      </rPr>
      <t xml:space="preserve">The First Convertible Laptop in the ZenBook Series! </t>
    </r>
    <r>
      <rPr>
        <sz val="11"/>
        <color indexed="10"/>
        <rFont val="Calibri"/>
        <family val="2"/>
      </rPr>
      <t>[SLEEVE CASE INSIDE]</t>
    </r>
  </si>
  <si>
    <r>
      <rPr>
        <sz val="11"/>
        <color theme="1"/>
        <rFont val="Calibri"/>
        <family val="2"/>
      </rPr>
      <t>Zenbook with Core M 6Y30</t>
    </r>
    <r>
      <rPr>
        <sz val="11"/>
        <color rgb="FFFF0000"/>
        <rFont val="Calibri"/>
        <family val="2"/>
      </rPr>
      <t xml:space="preserve"> [SLEEVE CASE INSIDE]</t>
    </r>
  </si>
  <si>
    <r>
      <rPr>
        <b/>
        <sz val="11"/>
        <color rgb="FFFF0000"/>
        <rFont val="Calibri"/>
        <family val="2"/>
      </rPr>
      <t>*NEW*</t>
    </r>
    <r>
      <rPr>
        <sz val="11"/>
        <rFont val="Calibri"/>
        <family val="2"/>
      </rPr>
      <t xml:space="preserve"> TP501U (</t>
    </r>
    <r>
      <rPr>
        <b/>
        <sz val="11"/>
        <color rgb="FFFF0000"/>
        <rFont val="Calibri"/>
        <family val="2"/>
      </rPr>
      <t>Touch</t>
    </r>
    <r>
      <rPr>
        <sz val="11"/>
        <rFont val="Calibri"/>
        <family val="2"/>
      </rPr>
      <t>)</t>
    </r>
  </si>
  <si>
    <r>
      <t xml:space="preserve">ASUS 360-degree screen rotation Touch Laptop </t>
    </r>
    <r>
      <rPr>
        <sz val="11"/>
        <color rgb="FFFF0000"/>
        <rFont val="Calibri"/>
        <family val="2"/>
      </rPr>
      <t>[BAG INSIDE]</t>
    </r>
  </si>
  <si>
    <r>
      <t>ASUS 360-degree screen rotation Touch Laptop</t>
    </r>
    <r>
      <rPr>
        <sz val="11"/>
        <color rgb="FFFF0000"/>
        <rFont val="Calibri"/>
        <family val="2"/>
      </rPr>
      <t xml:space="preserve"> [BAG INSIDE]</t>
    </r>
  </si>
  <si>
    <r>
      <t xml:space="preserve">ASUS 360-degree screen rotation Touch Laptop </t>
    </r>
    <r>
      <rPr>
        <sz val="11"/>
        <color rgb="FFFF0000"/>
        <rFont val="Calibri"/>
        <family val="2"/>
      </rPr>
      <t>[No bag]</t>
    </r>
  </si>
  <si>
    <r>
      <t xml:space="preserve">Bundling with Office 365 personal </t>
    </r>
    <r>
      <rPr>
        <sz val="11"/>
        <color rgb="FFFF0000"/>
        <rFont val="Calibri"/>
        <family val="2"/>
      </rPr>
      <t xml:space="preserve">[No bag] </t>
    </r>
  </si>
  <si>
    <r>
      <t xml:space="preserve">Brand new 6th Gen Skylake i5 with GT940!!! </t>
    </r>
    <r>
      <rPr>
        <sz val="11"/>
        <color rgb="FFFF0000"/>
        <rFont val="Calibri"/>
        <family val="2"/>
      </rPr>
      <t>[BAG INSIDE]</t>
    </r>
  </si>
  <si>
    <r>
      <rPr>
        <b/>
        <sz val="11"/>
        <color rgb="FFFF0000"/>
        <rFont val="Calibri"/>
        <family val="2"/>
      </rPr>
      <t>*NEW*</t>
    </r>
    <r>
      <rPr>
        <sz val="11"/>
        <rFont val="Calibri"/>
        <family val="2"/>
      </rPr>
      <t xml:space="preserve"> A556U</t>
    </r>
  </si>
  <si>
    <r>
      <rPr>
        <b/>
        <sz val="11"/>
        <color rgb="FFFF0000"/>
        <rFont val="Calibri"/>
        <family val="2"/>
      </rPr>
      <t>*NEW*</t>
    </r>
    <r>
      <rPr>
        <sz val="11"/>
        <rFont val="Calibri"/>
        <family val="2"/>
      </rPr>
      <t xml:space="preserve"> A456U</t>
    </r>
  </si>
  <si>
    <r>
      <t xml:space="preserve">Brand new 6th Gen Skylake i5 with GT930!!! </t>
    </r>
    <r>
      <rPr>
        <sz val="11"/>
        <color rgb="FFFF0000"/>
        <rFont val="Calibri"/>
        <family val="2"/>
      </rPr>
      <t>[BAG INSIDE]</t>
    </r>
  </si>
  <si>
    <r>
      <rPr>
        <b/>
        <sz val="11"/>
        <color rgb="FFFF0000"/>
        <rFont val="Calibri"/>
        <family val="2"/>
      </rPr>
      <t>*NEW</t>
    </r>
    <r>
      <rPr>
        <sz val="11"/>
        <color rgb="FFFF0000"/>
        <rFont val="Calibri"/>
        <family val="2"/>
      </rPr>
      <t>*</t>
    </r>
    <r>
      <rPr>
        <sz val="11"/>
        <rFont val="Calibri"/>
        <family val="2"/>
      </rPr>
      <t xml:space="preserve"> X555U</t>
    </r>
  </si>
  <si>
    <r>
      <t xml:space="preserve">6th Gen New Model with GT920 2G Vram!!! </t>
    </r>
    <r>
      <rPr>
        <sz val="11"/>
        <color rgb="FFFF0000"/>
        <rFont val="Calibri"/>
        <family val="2"/>
      </rPr>
      <t>[BAG INSIDE]</t>
    </r>
  </si>
  <si>
    <r>
      <rPr>
        <b/>
        <sz val="11"/>
        <color rgb="FFFF0000"/>
        <rFont val="Calibri"/>
        <family val="2"/>
      </rPr>
      <t>*NEW*</t>
    </r>
    <r>
      <rPr>
        <sz val="11"/>
        <rFont val="Calibri"/>
        <family val="2"/>
      </rPr>
      <t xml:space="preserve"> X540L</t>
    </r>
  </si>
  <si>
    <r>
      <rPr>
        <b/>
        <sz val="11"/>
        <color theme="1"/>
        <rFont val="Calibri"/>
        <family val="2"/>
      </rPr>
      <t xml:space="preserve"> JXX020T (Black)</t>
    </r>
    <r>
      <rPr>
        <b/>
        <sz val="24"/>
        <color rgb="FFFF0000"/>
        <rFont val="Calibri"/>
        <family val="2"/>
      </rPr>
      <t/>
    </r>
  </si>
  <si>
    <r>
      <rPr>
        <b/>
        <sz val="11"/>
        <color theme="1"/>
        <rFont val="Calibri"/>
        <family val="2"/>
      </rPr>
      <t xml:space="preserve"> JXX434T (Silver)</t>
    </r>
    <r>
      <rPr>
        <b/>
        <sz val="24"/>
        <color rgb="FFFF0000"/>
        <rFont val="Calibri"/>
        <family val="2"/>
      </rPr>
      <t/>
    </r>
  </si>
  <si>
    <r>
      <rPr>
        <b/>
        <sz val="11"/>
        <color theme="1"/>
        <rFont val="Calibri"/>
        <family val="2"/>
      </rPr>
      <t xml:space="preserve"> JXX435T (Red)</t>
    </r>
    <r>
      <rPr>
        <b/>
        <sz val="24"/>
        <color rgb="FFFF0000"/>
        <rFont val="Calibri"/>
        <family val="2"/>
      </rPr>
      <t/>
    </r>
  </si>
  <si>
    <r>
      <rPr>
        <b/>
        <sz val="11"/>
        <color theme="1"/>
        <rFont val="Calibri"/>
        <family val="2"/>
      </rPr>
      <t xml:space="preserve"> JXX436T (Aqua Blue)</t>
    </r>
    <r>
      <rPr>
        <b/>
        <sz val="24"/>
        <color rgb="FFFF0000"/>
        <rFont val="Calibri"/>
        <family val="2"/>
      </rPr>
      <t/>
    </r>
  </si>
  <si>
    <r>
      <t>JXX133D</t>
    </r>
    <r>
      <rPr>
        <b/>
        <sz val="11"/>
        <color theme="1"/>
        <rFont val="Calibri"/>
        <family val="2"/>
      </rPr>
      <t xml:space="preserve"> (Blue)</t>
    </r>
    <r>
      <rPr>
        <b/>
        <sz val="24"/>
        <color rgb="FFFF0000"/>
        <rFont val="Calibri"/>
        <family val="2"/>
      </rPr>
      <t/>
    </r>
  </si>
  <si>
    <r>
      <rPr>
        <sz val="11"/>
        <color theme="1"/>
        <rFont val="Calibri"/>
        <family val="2"/>
      </rPr>
      <t>Pre-install Win7Pro</t>
    </r>
    <r>
      <rPr>
        <sz val="11"/>
        <color rgb="FFFF0000"/>
        <rFont val="Calibri"/>
        <family val="2"/>
      </rPr>
      <t xml:space="preserve"> [BAG INSIDE]</t>
    </r>
  </si>
  <si>
    <r>
      <t xml:space="preserve">Contact ASUS Royal Club for Extend Warranty services, DOA warranty ,pick up &amp; return services on Asus Notebook and Tablet products. </t>
    </r>
    <r>
      <rPr>
        <b/>
        <i/>
        <sz val="10"/>
        <color indexed="10"/>
        <rFont val="Calibri"/>
        <family val="2"/>
      </rPr>
      <t xml:space="preserve">(ASUS HOTLINE: 1300-88-3495, Monday - Friday 9am - 6pm) - Except Public Holiday </t>
    </r>
  </si>
  <si>
    <r>
      <t>KL address:</t>
    </r>
    <r>
      <rPr>
        <i/>
        <sz val="10"/>
        <color indexed="8"/>
        <rFont val="Calibri"/>
        <family val="2"/>
      </rPr>
      <t xml:space="preserve"> 4-010 (4th Floor), Plaza Low Yat, Jalan Bintang, Off Jalan Bukit Bintang, Bukit Bintang Central, 55100 Kuala Lumpur</t>
    </r>
  </si>
  <si>
    <r>
      <t xml:space="preserve">or Email to </t>
    </r>
    <r>
      <rPr>
        <b/>
        <i/>
        <sz val="10"/>
        <color indexed="12"/>
        <rFont val="Calibri"/>
        <family val="2"/>
      </rPr>
      <t>MY_Support@asusmy.asus.my   /   techsupport@asus.com</t>
    </r>
  </si>
  <si>
    <r>
      <t xml:space="preserve">Klang Valley (B2B Online) </t>
    </r>
    <r>
      <rPr>
        <b/>
        <sz val="10"/>
        <color indexed="30"/>
        <rFont val="Calibri"/>
        <family val="2"/>
      </rPr>
      <t>https://www.ecsm-online.com.my</t>
    </r>
  </si>
  <si>
    <r>
      <t xml:space="preserve">: Grace Cheong Ext.8519 [016-2629768] ;   LeeCheng Ext.8518 [016-213 6099] </t>
    </r>
    <r>
      <rPr>
        <sz val="10"/>
        <color indexed="30"/>
        <rFont val="Calibri"/>
        <family val="2"/>
      </rPr>
      <t>MSN : chengtlc@hotmail.com</t>
    </r>
  </si>
  <si>
    <r>
      <t xml:space="preserve">: Jong [019-8289992]; YC Chong [016-8865730] / </t>
    </r>
    <r>
      <rPr>
        <b/>
        <sz val="10"/>
        <color indexed="30"/>
        <rFont val="Calibri"/>
        <family val="2"/>
      </rPr>
      <t>MSN :</t>
    </r>
    <r>
      <rPr>
        <sz val="10"/>
        <rFont val="Calibri"/>
        <family val="2"/>
      </rPr>
      <t xml:space="preserve"> coldzila@hotmail.com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</si>
</sst>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8" formatCode="&quot;RM&quot;#,##0.00_);[Red]\(&quot;RM&quot;#,##0.00\)"/>
    <numFmt numFmtId="44" formatCode="_(&quot;RM&quot;* #,##0.00_);_(&quot;RM&quot;* \(#,##0.00\);_(&quot;RM&quot;* &quot;-&quot;??_);_(@_)"/>
    <numFmt numFmtId="43" formatCode="_(* #,##0.00_);_(* \(#,##0.00\);_(* &quot;-&quot;??_);_(@_)"/>
    <numFmt numFmtId="164" formatCode="0.00_ "/>
    <numFmt numFmtId="165" formatCode="_(* #,##0_);_(* \(#,##0\);_(* &quot;-&quot;??_);_(@_)"/>
    <numFmt numFmtId="166" formatCode="_-* #,##0.00_-;\-* #,##0.00_-;_-* &quot;-&quot;??_-;_-@_-"/>
    <numFmt numFmtId="167" formatCode="_-&quot;$&quot;* #,##0.00_-;\-&quot;$&quot;* #,##0.00_-;_-&quot;$&quot;* &quot;-&quot;??_-;_-@_-"/>
    <numFmt numFmtId="168" formatCode="_(&quot;RM&quot;* #,##0_);_(&quot;RM&quot;* \(#,##0\);_(&quot;RM&quot;* &quot;-&quot;??_);_(@_)"/>
  </numFmts>
  <fonts count="174">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0"/>
      <color theme="1"/>
      <name val="Calibri"/>
      <family val="2"/>
      <scheme val="minor"/>
    </font>
    <font>
      <sz val="9"/>
      <color theme="1"/>
      <name val="Calibri"/>
      <family val="2"/>
      <scheme val="minor"/>
    </font>
    <font>
      <b/>
      <sz val="14"/>
      <color theme="1"/>
      <name val="Calibri"/>
      <family val="2"/>
      <scheme val="minor"/>
    </font>
    <font>
      <b/>
      <sz val="9"/>
      <color theme="1"/>
      <name val="Calibri"/>
      <family val="2"/>
      <scheme val="minor"/>
    </font>
    <font>
      <sz val="9"/>
      <color indexed="10"/>
      <name val="Calibri"/>
      <family val="2"/>
    </font>
    <font>
      <sz val="12"/>
      <name val="新細明體"/>
      <family val="1"/>
      <charset val="136"/>
    </font>
    <font>
      <sz val="9"/>
      <name val="Calibri"/>
      <family val="2"/>
      <scheme val="minor"/>
    </font>
    <font>
      <b/>
      <sz val="9"/>
      <color rgb="FFFF0000"/>
      <name val="Calibri"/>
      <family val="2"/>
      <scheme val="minor"/>
    </font>
    <font>
      <b/>
      <sz val="9"/>
      <name val="Calibri"/>
      <family val="2"/>
      <scheme val="minor"/>
    </font>
    <font>
      <b/>
      <sz val="9"/>
      <color indexed="8"/>
      <name val="Calibri"/>
      <family val="2"/>
    </font>
    <font>
      <b/>
      <sz val="9"/>
      <color indexed="10"/>
      <name val="Calibri"/>
      <family val="2"/>
    </font>
    <font>
      <sz val="9"/>
      <color rgb="FFFF0000"/>
      <name val="Calibri"/>
      <family val="2"/>
      <scheme val="minor"/>
    </font>
    <font>
      <sz val="12"/>
      <color theme="1"/>
      <name val="Calibri"/>
      <family val="2"/>
      <scheme val="minor"/>
    </font>
    <font>
      <u/>
      <sz val="12"/>
      <color theme="0"/>
      <name val="Arial"/>
      <family val="2"/>
    </font>
    <font>
      <sz val="12"/>
      <color theme="0"/>
      <name val="Arial"/>
      <family val="2"/>
    </font>
    <font>
      <sz val="12"/>
      <color theme="1"/>
      <name val="Arial"/>
      <family val="2"/>
    </font>
    <font>
      <b/>
      <sz val="10"/>
      <color rgb="FFFF0000"/>
      <name val="Calibri"/>
      <family val="2"/>
      <scheme val="minor"/>
    </font>
    <font>
      <b/>
      <sz val="36"/>
      <name val="Calibri"/>
      <family val="2"/>
      <scheme val="minor"/>
    </font>
    <font>
      <b/>
      <sz val="14"/>
      <color theme="0"/>
      <name val="Calibri"/>
      <family val="2"/>
      <scheme val="minor"/>
    </font>
    <font>
      <b/>
      <sz val="11"/>
      <name val="Calibri"/>
      <family val="2"/>
      <scheme val="minor"/>
    </font>
    <font>
      <sz val="11"/>
      <name val="Calibri"/>
      <family val="2"/>
      <scheme val="minor"/>
    </font>
    <font>
      <sz val="11"/>
      <color rgb="FF000000"/>
      <name val="Calibri"/>
      <family val="2"/>
      <scheme val="minor"/>
    </font>
    <font>
      <b/>
      <sz val="11"/>
      <color rgb="FFFF0000"/>
      <name val="Calibri"/>
      <family val="2"/>
      <scheme val="minor"/>
    </font>
    <font>
      <sz val="10"/>
      <name val="Arial"/>
      <family val="2"/>
    </font>
    <font>
      <sz val="12"/>
      <name val="Tahoma"/>
      <family val="2"/>
    </font>
    <font>
      <b/>
      <sz val="10"/>
      <name val="Calibri"/>
      <family val="2"/>
      <scheme val="minor"/>
    </font>
    <font>
      <sz val="10"/>
      <name val="Calibri"/>
      <family val="2"/>
      <scheme val="minor"/>
    </font>
    <font>
      <b/>
      <i/>
      <sz val="11"/>
      <color theme="1"/>
      <name val="Calibri"/>
      <family val="2"/>
      <scheme val="minor"/>
    </font>
    <font>
      <b/>
      <sz val="12"/>
      <name val="Calibri"/>
      <family val="2"/>
      <scheme val="minor"/>
    </font>
    <font>
      <b/>
      <u/>
      <sz val="12"/>
      <color theme="0"/>
      <name val="Calibri"/>
      <family val="2"/>
    </font>
    <font>
      <b/>
      <sz val="10"/>
      <name val="Calibri"/>
      <family val="2"/>
    </font>
    <font>
      <b/>
      <sz val="11"/>
      <name val="Calibri"/>
      <family val="2"/>
    </font>
    <font>
      <sz val="10"/>
      <color indexed="8"/>
      <name val="HP Simplified"/>
      <family val="2"/>
    </font>
    <font>
      <b/>
      <i/>
      <sz val="8"/>
      <color indexed="10"/>
      <name val="HP Simplified"/>
      <family val="2"/>
    </font>
    <font>
      <b/>
      <sz val="10"/>
      <color indexed="9"/>
      <name val="HP Simplified"/>
      <family val="2"/>
    </font>
    <font>
      <b/>
      <sz val="16"/>
      <color indexed="9"/>
      <name val="HP Simplified"/>
      <family val="2"/>
    </font>
    <font>
      <b/>
      <sz val="10"/>
      <color indexed="8"/>
      <name val="HP Simplified"/>
      <family val="2"/>
    </font>
    <font>
      <b/>
      <sz val="11"/>
      <color indexed="8"/>
      <name val="HP Simplified"/>
      <family val="2"/>
    </font>
    <font>
      <sz val="11"/>
      <name val="HP Simplified"/>
      <family val="2"/>
    </font>
    <font>
      <sz val="11"/>
      <color indexed="8"/>
      <name val="Calibri"/>
      <family val="2"/>
    </font>
    <font>
      <sz val="10"/>
      <name val="HP Simplified"/>
      <family val="2"/>
    </font>
    <font>
      <b/>
      <sz val="11"/>
      <color rgb="FF0070C0"/>
      <name val="HP Simplified"/>
      <family val="2"/>
    </font>
    <font>
      <b/>
      <sz val="10"/>
      <color rgb="FF0070C0"/>
      <name val="HP Simplified"/>
      <family val="2"/>
    </font>
    <font>
      <b/>
      <sz val="11"/>
      <color rgb="FFFF0000"/>
      <name val="HP Simplified"/>
      <family val="2"/>
    </font>
    <font>
      <b/>
      <sz val="10"/>
      <color rgb="FFFF0000"/>
      <name val="HP Simplified"/>
      <family val="2"/>
    </font>
    <font>
      <sz val="10"/>
      <color indexed="10"/>
      <name val="HP Simplified"/>
      <family val="2"/>
    </font>
    <font>
      <sz val="11"/>
      <color indexed="8"/>
      <name val="HP Simplified"/>
      <family val="2"/>
    </font>
    <font>
      <b/>
      <sz val="11"/>
      <color indexed="9"/>
      <name val="HP Simplified"/>
      <family val="2"/>
    </font>
    <font>
      <sz val="11"/>
      <color indexed="9"/>
      <name val="HP Simplified"/>
      <family val="2"/>
    </font>
    <font>
      <i/>
      <sz val="12"/>
      <color indexed="8"/>
      <name val="Calibri"/>
      <family val="2"/>
    </font>
    <font>
      <sz val="12"/>
      <name val="Calibri"/>
      <family val="2"/>
    </font>
    <font>
      <b/>
      <sz val="24"/>
      <color indexed="9"/>
      <name val="Calibri"/>
      <family val="2"/>
    </font>
    <font>
      <sz val="12"/>
      <color indexed="9"/>
      <name val="Calibri"/>
      <family val="2"/>
    </font>
    <font>
      <b/>
      <sz val="26"/>
      <name val="Calibri"/>
      <family val="2"/>
    </font>
    <font>
      <b/>
      <sz val="22"/>
      <name val="Arial"/>
      <family val="2"/>
    </font>
    <font>
      <sz val="22"/>
      <color theme="1"/>
      <name val="Calibri"/>
      <family val="2"/>
      <scheme val="minor"/>
    </font>
    <font>
      <b/>
      <sz val="24"/>
      <name val="Calibri"/>
      <family val="2"/>
    </font>
    <font>
      <b/>
      <sz val="22"/>
      <name val="Calibri"/>
      <family val="2"/>
    </font>
    <font>
      <b/>
      <i/>
      <sz val="36"/>
      <color theme="1"/>
      <name val="Calibri"/>
      <family val="2"/>
      <scheme val="minor"/>
    </font>
    <font>
      <b/>
      <sz val="24"/>
      <color indexed="18"/>
      <name val="Calibri"/>
      <family val="2"/>
    </font>
    <font>
      <sz val="11"/>
      <color theme="1"/>
      <name val="Calibri"/>
      <family val="1"/>
      <charset val="136"/>
      <scheme val="minor"/>
    </font>
    <font>
      <sz val="24"/>
      <name val="Calibri"/>
      <family val="2"/>
    </font>
    <font>
      <b/>
      <sz val="24"/>
      <color theme="1"/>
      <name val="Calibri"/>
      <family val="2"/>
    </font>
    <font>
      <b/>
      <sz val="24"/>
      <color indexed="10"/>
      <name val="Calibri"/>
      <family val="2"/>
    </font>
    <font>
      <sz val="24"/>
      <color indexed="8"/>
      <name val="Calibri"/>
      <family val="2"/>
    </font>
    <font>
      <sz val="24"/>
      <color theme="1"/>
      <name val="Calibri"/>
      <family val="2"/>
    </font>
    <font>
      <b/>
      <sz val="24"/>
      <color rgb="FFFF0000"/>
      <name val="Calibri"/>
      <family val="2"/>
    </font>
    <font>
      <b/>
      <sz val="24"/>
      <color theme="3" tint="-0.249977111117893"/>
      <name val="Calibri"/>
      <family val="2"/>
    </font>
    <font>
      <sz val="24"/>
      <color rgb="FFFF0000"/>
      <name val="Calibri"/>
      <family val="2"/>
    </font>
    <font>
      <sz val="12"/>
      <color theme="1"/>
      <name val="Calibri"/>
      <family val="2"/>
    </font>
    <font>
      <b/>
      <i/>
      <sz val="36"/>
      <name val="Calibri"/>
      <family val="2"/>
      <scheme val="minor"/>
    </font>
    <font>
      <sz val="22"/>
      <color theme="1"/>
      <name val="Calibri"/>
      <family val="2"/>
    </font>
    <font>
      <b/>
      <sz val="36"/>
      <color theme="1"/>
      <name val="Calibri"/>
      <family val="2"/>
      <scheme val="minor"/>
    </font>
    <font>
      <sz val="24"/>
      <color theme="1"/>
      <name val="Calibri"/>
      <family val="2"/>
      <scheme val="minor"/>
    </font>
    <font>
      <b/>
      <sz val="24"/>
      <color theme="3" tint="-0.249977111117893"/>
      <name val="Calibri"/>
      <family val="2"/>
      <scheme val="minor"/>
    </font>
    <font>
      <b/>
      <sz val="24"/>
      <color theme="1"/>
      <name val="Calibri"/>
      <family val="2"/>
      <scheme val="minor"/>
    </font>
    <font>
      <sz val="22"/>
      <name val="Calibri"/>
      <family val="2"/>
    </font>
    <font>
      <b/>
      <sz val="22"/>
      <color rgb="FFFF0000"/>
      <name val="Calibri"/>
      <family val="2"/>
    </font>
    <font>
      <b/>
      <sz val="22"/>
      <color theme="1"/>
      <name val="Calibri"/>
      <family val="2"/>
      <scheme val="minor"/>
    </font>
    <font>
      <b/>
      <i/>
      <sz val="22"/>
      <color theme="1"/>
      <name val="Calibri"/>
      <family val="2"/>
      <scheme val="minor"/>
    </font>
    <font>
      <b/>
      <i/>
      <sz val="22"/>
      <color indexed="10"/>
      <name val="Calibri"/>
      <family val="2"/>
    </font>
    <font>
      <sz val="22"/>
      <color indexed="8"/>
      <name val="Calibri"/>
      <family val="2"/>
    </font>
    <font>
      <i/>
      <sz val="22"/>
      <color indexed="8"/>
      <name val="Calibri"/>
      <family val="2"/>
    </font>
    <font>
      <b/>
      <i/>
      <sz val="22"/>
      <color indexed="12"/>
      <name val="Calibri"/>
      <family val="2"/>
    </font>
    <font>
      <b/>
      <sz val="22"/>
      <color indexed="10"/>
      <name val="Calibri"/>
      <family val="2"/>
    </font>
    <font>
      <b/>
      <sz val="22"/>
      <color indexed="30"/>
      <name val="Calibri"/>
      <family val="2"/>
    </font>
    <font>
      <sz val="22"/>
      <color indexed="30"/>
      <name val="Calibri"/>
      <family val="2"/>
    </font>
    <font>
      <sz val="10"/>
      <name val="Helv"/>
      <family val="2"/>
    </font>
    <font>
      <b/>
      <i/>
      <sz val="36"/>
      <color indexed="8"/>
      <name val="Calibri"/>
      <family val="2"/>
    </font>
    <font>
      <b/>
      <sz val="24"/>
      <color indexed="8"/>
      <name val="Calibri"/>
      <family val="2"/>
    </font>
    <font>
      <sz val="24"/>
      <color indexed="10"/>
      <name val="Calibri"/>
      <family val="2"/>
    </font>
    <font>
      <b/>
      <sz val="24"/>
      <color theme="3"/>
      <name val="Calibri"/>
      <family val="2"/>
    </font>
    <font>
      <b/>
      <sz val="24"/>
      <color rgb="FFFF0000"/>
      <name val="Calibri"/>
      <family val="2"/>
      <scheme val="minor"/>
    </font>
    <font>
      <sz val="18"/>
      <color theme="1"/>
      <name val="Calibri"/>
      <family val="2"/>
      <scheme val="minor"/>
    </font>
    <font>
      <b/>
      <sz val="22"/>
      <color rgb="FFFF0000"/>
      <name val="Calibri"/>
      <family val="2"/>
      <scheme val="minor"/>
    </font>
    <font>
      <b/>
      <sz val="20"/>
      <color rgb="FF333333"/>
      <name val="Calibri"/>
      <family val="2"/>
      <scheme val="minor"/>
    </font>
    <font>
      <sz val="18"/>
      <color rgb="FF333333"/>
      <name val="Calibri"/>
      <family val="2"/>
      <scheme val="minor"/>
    </font>
    <font>
      <b/>
      <sz val="18"/>
      <color rgb="FF000000"/>
      <name val="Calibri"/>
      <family val="2"/>
      <scheme val="minor"/>
    </font>
    <font>
      <b/>
      <i/>
      <u/>
      <sz val="18"/>
      <color rgb="FF666666"/>
      <name val="Calibri"/>
      <family val="2"/>
      <scheme val="minor"/>
    </font>
    <font>
      <sz val="18"/>
      <color rgb="FF666666"/>
      <name val="Calibri"/>
      <family val="2"/>
      <scheme val="minor"/>
    </font>
    <font>
      <vertAlign val="superscript"/>
      <sz val="18"/>
      <color rgb="FF666666"/>
      <name val="Calibri"/>
      <family val="2"/>
      <scheme val="minor"/>
    </font>
    <font>
      <b/>
      <sz val="20"/>
      <color rgb="FF666666"/>
      <name val="Calibri"/>
      <family val="2"/>
      <scheme val="minor"/>
    </font>
    <font>
      <sz val="18"/>
      <color rgb="FF000000"/>
      <name val="Calibri"/>
      <family val="2"/>
      <scheme val="minor"/>
    </font>
    <font>
      <b/>
      <sz val="18"/>
      <color rgb="FF333333"/>
      <name val="Calibri"/>
      <family val="2"/>
      <scheme val="minor"/>
    </font>
    <font>
      <b/>
      <sz val="18"/>
      <color theme="1"/>
      <name val="Calibri"/>
      <family val="2"/>
      <scheme val="minor"/>
    </font>
    <font>
      <sz val="9"/>
      <color rgb="FF333333"/>
      <name val="Arial"/>
      <family val="2"/>
    </font>
    <font>
      <b/>
      <sz val="18"/>
      <color rgb="FF666666"/>
      <name val="Calibri"/>
      <family val="2"/>
      <scheme val="minor"/>
    </font>
    <font>
      <u/>
      <sz val="16"/>
      <color theme="0"/>
      <name val="Arial"/>
      <family val="2"/>
    </font>
    <font>
      <sz val="16"/>
      <color theme="0"/>
      <name val="Arial"/>
      <family val="2"/>
    </font>
    <font>
      <sz val="16"/>
      <color theme="1"/>
      <name val="Arial"/>
      <family val="2"/>
    </font>
    <font>
      <sz val="16"/>
      <color theme="1"/>
      <name val="Calibri"/>
      <family val="2"/>
      <scheme val="minor"/>
    </font>
    <font>
      <b/>
      <sz val="20"/>
      <color rgb="FF333333"/>
      <name val="Arial"/>
      <family val="2"/>
    </font>
    <font>
      <b/>
      <sz val="20"/>
      <color theme="1"/>
      <name val="Calibri"/>
      <family val="2"/>
      <scheme val="minor"/>
    </font>
    <font>
      <b/>
      <sz val="18"/>
      <color rgb="FF333333"/>
      <name val="Arial"/>
      <family val="2"/>
    </font>
    <font>
      <vertAlign val="superscript"/>
      <sz val="18"/>
      <color rgb="FF333333"/>
      <name val="Calibri"/>
      <family val="2"/>
      <scheme val="minor"/>
    </font>
    <font>
      <b/>
      <sz val="18"/>
      <name val="Calibri"/>
      <family val="2"/>
      <scheme val="minor"/>
    </font>
    <font>
      <sz val="11"/>
      <color rgb="FFFF0000"/>
      <name val="Calibri"/>
      <family val="2"/>
      <scheme val="minor"/>
    </font>
    <font>
      <b/>
      <sz val="10"/>
      <color rgb="FF7030A0"/>
      <name val="HP Simplified"/>
      <family val="2"/>
    </font>
    <font>
      <b/>
      <sz val="10"/>
      <color indexed="17"/>
      <name val="HP Simplified"/>
      <family val="2"/>
    </font>
    <font>
      <b/>
      <sz val="10"/>
      <color rgb="FF006600"/>
      <name val="HP Simplified"/>
      <family val="2"/>
    </font>
    <font>
      <i/>
      <sz val="10"/>
      <color indexed="8"/>
      <name val="HP Simplified"/>
      <family val="2"/>
    </font>
    <font>
      <b/>
      <sz val="10"/>
      <color indexed="10"/>
      <name val="HP Simplified"/>
      <family val="2"/>
    </font>
    <font>
      <u/>
      <sz val="14"/>
      <color theme="0"/>
      <name val="Arial"/>
      <family val="2"/>
    </font>
    <font>
      <sz val="14"/>
      <color theme="0"/>
      <name val="Arial"/>
      <family val="2"/>
    </font>
    <font>
      <sz val="14"/>
      <color theme="1"/>
      <name val="Arial"/>
      <family val="2"/>
    </font>
    <font>
      <sz val="14"/>
      <color theme="1"/>
      <name val="Calibri"/>
      <family val="2"/>
      <scheme val="minor"/>
    </font>
    <font>
      <b/>
      <sz val="22"/>
      <color indexed="30"/>
      <name val="Arial"/>
      <family val="2"/>
    </font>
    <font>
      <b/>
      <sz val="22"/>
      <color indexed="10"/>
      <name val="Arial"/>
      <family val="2"/>
    </font>
    <font>
      <b/>
      <sz val="24"/>
      <color rgb="FF002060"/>
      <name val="Calibri"/>
      <family val="2"/>
    </font>
    <font>
      <u/>
      <sz val="20"/>
      <color theme="0"/>
      <name val="Arial"/>
      <family val="2"/>
    </font>
    <font>
      <sz val="20"/>
      <color theme="0"/>
      <name val="Arial"/>
      <family val="2"/>
    </font>
    <font>
      <sz val="20"/>
      <color theme="1"/>
      <name val="Arial"/>
      <family val="2"/>
    </font>
    <font>
      <sz val="20"/>
      <color theme="1"/>
      <name val="Calibri"/>
      <family val="2"/>
      <scheme val="minor"/>
    </font>
    <font>
      <b/>
      <sz val="11"/>
      <color indexed="18"/>
      <name val="Calibri"/>
      <family val="2"/>
    </font>
    <font>
      <sz val="11"/>
      <name val="Calibri"/>
      <family val="2"/>
    </font>
    <font>
      <b/>
      <sz val="11"/>
      <color theme="1"/>
      <name val="Calibri"/>
      <family val="2"/>
    </font>
    <font>
      <b/>
      <sz val="11"/>
      <color indexed="10"/>
      <name val="Calibri"/>
      <family val="2"/>
    </font>
    <font>
      <sz val="11"/>
      <color theme="1"/>
      <name val="Calibri"/>
      <family val="2"/>
    </font>
    <font>
      <b/>
      <sz val="11"/>
      <color rgb="FFFF0000"/>
      <name val="Calibri"/>
      <family val="2"/>
    </font>
    <font>
      <b/>
      <sz val="11"/>
      <color theme="3" tint="-0.249977111117893"/>
      <name val="Calibri"/>
      <family val="2"/>
    </font>
    <font>
      <sz val="11"/>
      <color rgb="FFFF0000"/>
      <name val="Calibri"/>
      <family val="2"/>
    </font>
    <font>
      <b/>
      <i/>
      <sz val="11"/>
      <name val="Calibri"/>
      <family val="2"/>
      <scheme val="minor"/>
    </font>
    <font>
      <b/>
      <sz val="11"/>
      <color theme="3" tint="-0.249977111117893"/>
      <name val="Calibri"/>
      <family val="2"/>
      <scheme val="minor"/>
    </font>
    <font>
      <b/>
      <i/>
      <sz val="11"/>
      <color indexed="8"/>
      <name val="Calibri"/>
      <family val="2"/>
    </font>
    <font>
      <b/>
      <sz val="11"/>
      <color rgb="FF002060"/>
      <name val="Calibri"/>
      <family val="2"/>
    </font>
    <font>
      <b/>
      <sz val="11"/>
      <color indexed="8"/>
      <name val="Calibri"/>
      <family val="2"/>
    </font>
    <font>
      <sz val="11"/>
      <color indexed="10"/>
      <name val="Calibri"/>
      <family val="2"/>
    </font>
    <font>
      <b/>
      <sz val="11"/>
      <color theme="3"/>
      <name val="Calibri"/>
      <family val="2"/>
    </font>
    <font>
      <b/>
      <sz val="10"/>
      <color theme="3" tint="-0.249977111117893"/>
      <name val="Calibri"/>
      <family val="2"/>
      <scheme val="minor"/>
    </font>
    <font>
      <sz val="10"/>
      <color theme="1"/>
      <name val="Calibri"/>
      <family val="2"/>
      <scheme val="minor"/>
    </font>
    <font>
      <sz val="10"/>
      <name val="Calibri"/>
      <family val="2"/>
    </font>
    <font>
      <b/>
      <sz val="10"/>
      <color rgb="FFFF0000"/>
      <name val="Calibri"/>
      <family val="2"/>
    </font>
    <font>
      <u/>
      <sz val="10"/>
      <color theme="0"/>
      <name val="Arial"/>
      <family val="2"/>
    </font>
    <font>
      <sz val="10"/>
      <color theme="0"/>
      <name val="Arial"/>
      <family val="2"/>
    </font>
    <font>
      <sz val="10"/>
      <color theme="1"/>
      <name val="Arial"/>
      <family val="2"/>
    </font>
    <font>
      <b/>
      <sz val="10"/>
      <color theme="3" tint="-0.249977111117893"/>
      <name val="Calibri"/>
      <family val="2"/>
    </font>
    <font>
      <sz val="10"/>
      <color theme="1"/>
      <name val="Calibri"/>
      <family val="2"/>
    </font>
    <font>
      <b/>
      <sz val="10"/>
      <color theme="1"/>
      <name val="Calibri"/>
      <family val="2"/>
    </font>
    <font>
      <b/>
      <i/>
      <sz val="10"/>
      <color theme="1"/>
      <name val="Calibri"/>
      <family val="2"/>
      <scheme val="minor"/>
    </font>
    <font>
      <b/>
      <i/>
      <sz val="10"/>
      <color indexed="10"/>
      <name val="Calibri"/>
      <family val="2"/>
    </font>
    <font>
      <sz val="10"/>
      <color indexed="8"/>
      <name val="Calibri"/>
      <family val="2"/>
    </font>
    <font>
      <i/>
      <sz val="10"/>
      <color indexed="8"/>
      <name val="Calibri"/>
      <family val="2"/>
    </font>
    <font>
      <b/>
      <i/>
      <sz val="10"/>
      <color indexed="12"/>
      <name val="Calibri"/>
      <family val="2"/>
    </font>
    <font>
      <b/>
      <sz val="10"/>
      <color indexed="10"/>
      <name val="Calibri"/>
      <family val="2"/>
    </font>
    <font>
      <b/>
      <sz val="10"/>
      <color indexed="30"/>
      <name val="Calibri"/>
      <family val="2"/>
    </font>
    <font>
      <sz val="10"/>
      <color indexed="30"/>
      <name val="Calibri"/>
      <family val="2"/>
    </font>
    <font>
      <b/>
      <sz val="10"/>
      <color theme="3"/>
      <name val="Calibri"/>
      <family val="2"/>
    </font>
    <font>
      <b/>
      <sz val="10"/>
      <color indexed="8"/>
      <name val="Calibri"/>
      <family val="2"/>
    </font>
    <font>
      <sz val="10"/>
      <color rgb="FFFF0000"/>
      <name val="Calibri"/>
      <family val="2"/>
    </font>
  </fonts>
  <fills count="22">
    <fill>
      <patternFill patternType="none"/>
    </fill>
    <fill>
      <patternFill patternType="gray125"/>
    </fill>
    <fill>
      <patternFill patternType="solid">
        <fgColor rgb="FF92D05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bgColor indexed="64"/>
      </patternFill>
    </fill>
    <fill>
      <patternFill patternType="solid">
        <fgColor theme="9" tint="0.39997558519241921"/>
        <bgColor indexed="64"/>
      </patternFill>
    </fill>
    <fill>
      <patternFill patternType="solid">
        <fgColor rgb="FFFF0000"/>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C000"/>
        <bgColor indexed="64"/>
      </patternFill>
    </fill>
    <fill>
      <patternFill patternType="solid">
        <fgColor indexed="56"/>
        <bgColor indexed="64"/>
      </patternFill>
    </fill>
    <fill>
      <patternFill patternType="solid">
        <fgColor indexed="9"/>
        <bgColor indexed="64"/>
      </patternFill>
    </fill>
    <fill>
      <patternFill patternType="solid">
        <fgColor indexed="8"/>
        <bgColor indexed="64"/>
      </patternFill>
    </fill>
    <fill>
      <patternFill patternType="solid">
        <fgColor indexed="53"/>
        <bgColor indexed="64"/>
      </patternFill>
    </fill>
    <fill>
      <patternFill patternType="solid">
        <fgColor indexed="62"/>
        <bgColor indexed="64"/>
      </patternFill>
    </fill>
    <fill>
      <patternFill patternType="solid">
        <fgColor indexed="44"/>
        <bgColor indexed="64"/>
      </patternFill>
    </fill>
    <fill>
      <patternFill patternType="solid">
        <fgColor indexed="43"/>
        <bgColor indexed="64"/>
      </patternFill>
    </fill>
    <fill>
      <patternFill patternType="solid">
        <fgColor rgb="FFFFFF99"/>
        <bgColor indexed="64"/>
      </patternFill>
    </fill>
    <fill>
      <patternFill patternType="solid">
        <fgColor theme="8" tint="0.59999389629810485"/>
        <bgColor indexed="64"/>
      </patternFill>
    </fill>
    <fill>
      <patternFill patternType="solid">
        <fgColor indexed="27"/>
        <bgColor indexed="64"/>
      </patternFill>
    </fill>
    <fill>
      <patternFill patternType="solid">
        <fgColor theme="4" tint="0.59999389629810485"/>
        <bgColor indexed="64"/>
      </patternFill>
    </fill>
  </fills>
  <borders count="5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s>
  <cellStyleXfs count="37">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0" fontId="17" fillId="0" borderId="0"/>
    <xf numFmtId="0" fontId="28" fillId="0" borderId="0"/>
    <xf numFmtId="9" fontId="44" fillId="0" borderId="0" applyFont="0" applyFill="0" applyBorder="0" applyAlignment="0" applyProtection="0"/>
    <xf numFmtId="43" fontId="44" fillId="0" borderId="0" applyFont="0" applyFill="0" applyBorder="0" applyAlignment="0" applyProtection="0"/>
    <xf numFmtId="0" fontId="10" fillId="0" borderId="0"/>
    <xf numFmtId="166" fontId="10" fillId="0" borderId="0" applyFont="0" applyFill="0" applyBorder="0" applyAlignment="0" applyProtection="0">
      <alignment vertical="center"/>
    </xf>
    <xf numFmtId="0" fontId="65" fillId="0" borderId="0"/>
    <xf numFmtId="43" fontId="44" fillId="0" borderId="0" applyFont="0" applyFill="0" applyBorder="0" applyAlignment="0" applyProtection="0"/>
    <xf numFmtId="166" fontId="10" fillId="0" borderId="0" applyFont="0" applyFill="0" applyBorder="0" applyAlignment="0" applyProtection="0">
      <alignment vertical="center"/>
    </xf>
    <xf numFmtId="0" fontId="28" fillId="0" borderId="0"/>
    <xf numFmtId="44" fontId="28" fillId="0" borderId="0" applyFont="0" applyFill="0" applyBorder="0" applyAlignment="0" applyProtection="0"/>
    <xf numFmtId="0" fontId="92" fillId="0" borderId="0"/>
    <xf numFmtId="0" fontId="1" fillId="0" borderId="0"/>
    <xf numFmtId="0" fontId="28" fillId="0" borderId="0"/>
    <xf numFmtId="0" fontId="28" fillId="0" borderId="0"/>
    <xf numFmtId="0" fontId="65" fillId="0" borderId="0"/>
    <xf numFmtId="0" fontId="28" fillId="0" borderId="0"/>
    <xf numFmtId="0" fontId="28" fillId="0" borderId="0"/>
    <xf numFmtId="0" fontId="28" fillId="0" borderId="0"/>
    <xf numFmtId="0" fontId="28" fillId="0" borderId="0"/>
    <xf numFmtId="0" fontId="28" fillId="0" borderId="0"/>
    <xf numFmtId="0" fontId="1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cellStyleXfs>
  <cellXfs count="1875">
    <xf numFmtId="0" fontId="0" fillId="0" borderId="0" xfId="0"/>
    <xf numFmtId="0" fontId="5" fillId="2" borderId="2" xfId="0" applyFont="1" applyFill="1" applyBorder="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center" vertical="center"/>
    </xf>
    <xf numFmtId="0" fontId="8" fillId="0" borderId="2" xfId="0" applyFont="1" applyBorder="1" applyAlignment="1">
      <alignment horizontal="center" vertical="center"/>
    </xf>
    <xf numFmtId="0" fontId="6" fillId="0" borderId="2" xfId="0" applyFont="1" applyBorder="1" applyAlignment="1">
      <alignment horizontal="center" vertical="center"/>
    </xf>
    <xf numFmtId="0" fontId="6" fillId="0" borderId="2" xfId="0" applyFont="1" applyFill="1" applyBorder="1" applyAlignment="1">
      <alignment horizontal="center" vertical="center"/>
    </xf>
    <xf numFmtId="0" fontId="6" fillId="0" borderId="2" xfId="0" applyFont="1" applyBorder="1" applyAlignment="1">
      <alignment horizontal="center" vertical="center" wrapText="1"/>
    </xf>
    <xf numFmtId="2" fontId="6" fillId="0" borderId="2" xfId="0" applyNumberFormat="1" applyFont="1" applyBorder="1" applyAlignment="1">
      <alignment horizontal="center" vertical="center"/>
    </xf>
    <xf numFmtId="0" fontId="6" fillId="0" borderId="2" xfId="0" applyFont="1" applyBorder="1" applyAlignment="1">
      <alignment horizontal="left" vertical="top" wrapText="1"/>
    </xf>
    <xf numFmtId="0" fontId="8" fillId="4" borderId="2" xfId="0" applyFont="1" applyFill="1" applyBorder="1" applyAlignment="1">
      <alignment horizontal="center" vertical="center"/>
    </xf>
    <xf numFmtId="0" fontId="6" fillId="4" borderId="2" xfId="0" applyFont="1" applyFill="1" applyBorder="1" applyAlignment="1">
      <alignment horizontal="center" vertical="center"/>
    </xf>
    <xf numFmtId="0" fontId="6" fillId="4"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0" xfId="0" applyFont="1" applyFill="1" applyAlignment="1">
      <alignment horizontal="center" vertical="center"/>
    </xf>
    <xf numFmtId="0" fontId="6" fillId="0" borderId="1" xfId="0" applyFont="1" applyFill="1" applyBorder="1" applyAlignment="1">
      <alignment vertical="center" wrapText="1"/>
    </xf>
    <xf numFmtId="2" fontId="6" fillId="4" borderId="2" xfId="0" applyNumberFormat="1" applyFont="1" applyFill="1" applyBorder="1" applyAlignment="1">
      <alignment horizontal="center" vertical="center"/>
    </xf>
    <xf numFmtId="9" fontId="6" fillId="4" borderId="3" xfId="2" applyFont="1" applyFill="1" applyBorder="1" applyAlignment="1">
      <alignment horizontal="center" vertical="center" wrapText="1"/>
    </xf>
    <xf numFmtId="0" fontId="6" fillId="4" borderId="2" xfId="0" applyFont="1" applyFill="1" applyBorder="1" applyAlignment="1">
      <alignment horizontal="left" vertical="top" wrapText="1"/>
    </xf>
    <xf numFmtId="0" fontId="6" fillId="0" borderId="7" xfId="0" applyFont="1" applyFill="1" applyBorder="1" applyAlignment="1">
      <alignment vertical="center" wrapText="1"/>
    </xf>
    <xf numFmtId="0" fontId="8" fillId="0" borderId="2" xfId="0" applyFont="1" applyFill="1" applyBorder="1" applyAlignment="1">
      <alignment horizontal="center" vertical="center"/>
    </xf>
    <xf numFmtId="2" fontId="6" fillId="0" borderId="2" xfId="0" applyNumberFormat="1" applyFont="1" applyFill="1" applyBorder="1" applyAlignment="1">
      <alignment horizontal="center" vertical="center"/>
    </xf>
    <xf numFmtId="9" fontId="6" fillId="0" borderId="3" xfId="2" applyFont="1" applyFill="1" applyBorder="1" applyAlignment="1">
      <alignment horizontal="center" vertical="center" wrapText="1"/>
    </xf>
    <xf numFmtId="0" fontId="6" fillId="0" borderId="2" xfId="0" applyFont="1" applyFill="1" applyBorder="1" applyAlignment="1">
      <alignment horizontal="left" vertical="top" wrapText="1"/>
    </xf>
    <xf numFmtId="0" fontId="6" fillId="0" borderId="3" xfId="0" applyFont="1" applyFill="1" applyBorder="1" applyAlignment="1">
      <alignment vertical="center" wrapText="1"/>
    </xf>
    <xf numFmtId="9" fontId="6" fillId="0" borderId="3" xfId="2" applyFont="1" applyBorder="1" applyAlignment="1">
      <alignment horizontal="center" vertical="center" wrapText="1"/>
    </xf>
    <xf numFmtId="0" fontId="6" fillId="0" borderId="3" xfId="0" applyFont="1" applyFill="1" applyBorder="1" applyAlignment="1">
      <alignment horizontal="center" vertical="center" wrapText="1"/>
    </xf>
    <xf numFmtId="0" fontId="6" fillId="0" borderId="2" xfId="0" quotePrefix="1" applyFont="1" applyFill="1" applyBorder="1" applyAlignment="1">
      <alignment horizontal="center" vertical="center"/>
    </xf>
    <xf numFmtId="164" fontId="11" fillId="0" borderId="2" xfId="3" applyNumberFormat="1" applyFont="1" applyFill="1" applyBorder="1" applyAlignment="1">
      <alignment horizontal="center" vertical="center" wrapText="1"/>
    </xf>
    <xf numFmtId="0" fontId="11" fillId="0" borderId="2" xfId="0" applyFont="1" applyFill="1" applyBorder="1" applyAlignment="1">
      <alignment horizontal="center" vertical="center"/>
    </xf>
    <xf numFmtId="0" fontId="6" fillId="0" borderId="2" xfId="0" quotePrefix="1" applyFont="1" applyBorder="1" applyAlignment="1">
      <alignment horizontal="center" vertical="center"/>
    </xf>
    <xf numFmtId="0" fontId="6" fillId="0" borderId="0" xfId="0" applyFont="1" applyBorder="1" applyAlignment="1">
      <alignment horizontal="center" vertical="center"/>
    </xf>
    <xf numFmtId="0" fontId="11" fillId="0" borderId="2" xfId="0" applyFont="1" applyFill="1" applyBorder="1" applyAlignment="1">
      <alignment horizontal="center" vertical="center" wrapText="1"/>
    </xf>
    <xf numFmtId="0" fontId="6" fillId="0" borderId="6" xfId="0" applyFont="1" applyFill="1" applyBorder="1" applyAlignment="1">
      <alignment horizontal="center" vertical="center"/>
    </xf>
    <xf numFmtId="0" fontId="6" fillId="0" borderId="6" xfId="0" applyFont="1" applyFill="1" applyBorder="1" applyAlignment="1">
      <alignment horizontal="left" vertical="top" wrapText="1"/>
    </xf>
    <xf numFmtId="0" fontId="6" fillId="0" borderId="9" xfId="0" applyFont="1" applyFill="1" applyBorder="1" applyAlignment="1">
      <alignment horizontal="center" vertical="center"/>
    </xf>
    <xf numFmtId="0" fontId="6" fillId="4" borderId="2" xfId="0" quotePrefix="1" applyFont="1" applyFill="1" applyBorder="1" applyAlignment="1">
      <alignment horizontal="center" vertical="center"/>
    </xf>
    <xf numFmtId="0" fontId="5" fillId="2" borderId="2" xfId="0" applyFont="1" applyFill="1" applyBorder="1" applyAlignment="1">
      <alignment horizontal="center" vertical="center" wrapText="1"/>
    </xf>
    <xf numFmtId="0" fontId="6" fillId="2" borderId="0" xfId="0" applyFont="1" applyFill="1" applyAlignment="1">
      <alignment horizontal="center" vertical="center" wrapText="1"/>
    </xf>
    <xf numFmtId="0" fontId="7" fillId="3" borderId="2" xfId="0" applyFont="1" applyFill="1" applyBorder="1" applyAlignment="1">
      <alignment vertical="center"/>
    </xf>
    <xf numFmtId="0" fontId="7" fillId="3" borderId="9" xfId="0" applyFont="1" applyFill="1" applyBorder="1" applyAlignment="1">
      <alignment vertical="center"/>
    </xf>
    <xf numFmtId="0" fontId="6" fillId="3" borderId="2" xfId="0" applyFont="1" applyFill="1" applyBorder="1" applyAlignment="1">
      <alignment horizontal="center" vertical="center"/>
    </xf>
    <xf numFmtId="0" fontId="6" fillId="3" borderId="0" xfId="0" applyFont="1" applyFill="1" applyAlignment="1">
      <alignment horizontal="center" vertical="center"/>
    </xf>
    <xf numFmtId="0" fontId="6" fillId="0" borderId="6" xfId="0" applyFont="1" applyBorder="1" applyAlignment="1">
      <alignment horizontal="center" vertical="center"/>
    </xf>
    <xf numFmtId="0" fontId="6" fillId="5" borderId="2" xfId="0" applyFont="1" applyFill="1" applyBorder="1" applyAlignment="1">
      <alignment horizontal="center" vertical="center" wrapText="1"/>
    </xf>
    <xf numFmtId="0" fontId="6" fillId="5" borderId="2" xfId="0" applyFont="1" applyFill="1" applyBorder="1" applyAlignment="1">
      <alignment horizontal="left" vertical="top" wrapText="1"/>
    </xf>
    <xf numFmtId="0" fontId="8" fillId="0" borderId="2" xfId="0" applyFont="1" applyBorder="1" applyAlignment="1">
      <alignment horizontal="center" vertical="center"/>
    </xf>
    <xf numFmtId="165" fontId="6" fillId="0" borderId="2" xfId="1" applyNumberFormat="1" applyFont="1" applyFill="1" applyBorder="1" applyAlignment="1">
      <alignment horizontal="center" vertical="center"/>
    </xf>
    <xf numFmtId="0" fontId="6" fillId="0" borderId="0" xfId="0" applyFont="1" applyFill="1" applyAlignment="1">
      <alignment horizontal="center" vertical="center" wrapText="1"/>
    </xf>
    <xf numFmtId="0" fontId="8" fillId="0" borderId="8" xfId="0" applyFont="1" applyFill="1" applyBorder="1" applyAlignment="1">
      <alignment horizontal="center" vertical="center" wrapText="1"/>
    </xf>
    <xf numFmtId="0" fontId="6" fillId="0" borderId="2" xfId="0" quotePrefix="1" applyFont="1" applyFill="1" applyBorder="1" applyAlignment="1">
      <alignment horizontal="center" vertical="center" wrapText="1"/>
    </xf>
    <xf numFmtId="0" fontId="8" fillId="2" borderId="9" xfId="0" applyFont="1" applyFill="1" applyBorder="1" applyAlignment="1">
      <alignment horizontal="center" vertical="center"/>
    </xf>
    <xf numFmtId="0" fontId="6" fillId="2" borderId="2" xfId="0" applyFont="1" applyFill="1" applyBorder="1" applyAlignment="1">
      <alignment horizontal="center" vertical="center"/>
    </xf>
    <xf numFmtId="0" fontId="6" fillId="0" borderId="1" xfId="0" applyFont="1" applyFill="1" applyBorder="1" applyAlignment="1">
      <alignment horizontal="center" vertical="center"/>
    </xf>
    <xf numFmtId="0" fontId="6" fillId="2" borderId="2" xfId="0" applyFont="1" applyFill="1" applyBorder="1" applyAlignment="1">
      <alignment horizontal="center" vertical="center" wrapText="1"/>
    </xf>
    <xf numFmtId="165" fontId="6" fillId="2" borderId="2" xfId="1" applyNumberFormat="1" applyFont="1" applyFill="1" applyBorder="1" applyAlignment="1">
      <alignment horizontal="center" vertical="center"/>
    </xf>
    <xf numFmtId="0" fontId="6" fillId="2" borderId="3" xfId="0" applyFont="1" applyFill="1" applyBorder="1" applyAlignment="1">
      <alignment horizontal="center" vertical="center" wrapText="1"/>
    </xf>
    <xf numFmtId="0" fontId="6" fillId="2" borderId="3" xfId="0" applyFont="1" applyFill="1" applyBorder="1" applyAlignment="1">
      <alignment horizontal="center" vertical="center"/>
    </xf>
    <xf numFmtId="0" fontId="6" fillId="2" borderId="2" xfId="0" applyFont="1" applyFill="1" applyBorder="1" applyAlignment="1">
      <alignment horizontal="left" vertical="top" wrapText="1"/>
    </xf>
    <xf numFmtId="0" fontId="7" fillId="3" borderId="2" xfId="0" applyFont="1" applyFill="1" applyBorder="1" applyAlignment="1">
      <alignment horizontal="left" vertical="center"/>
    </xf>
    <xf numFmtId="0" fontId="7" fillId="3" borderId="9" xfId="0" applyFont="1" applyFill="1" applyBorder="1" applyAlignment="1">
      <alignment horizontal="left" vertical="center"/>
    </xf>
    <xf numFmtId="0" fontId="7" fillId="3" borderId="9" xfId="0" applyFont="1" applyFill="1" applyBorder="1" applyAlignment="1">
      <alignment horizontal="center" vertical="center"/>
    </xf>
    <xf numFmtId="164" fontId="13" fillId="6" borderId="6" xfId="3" applyNumberFormat="1" applyFont="1" applyFill="1" applyBorder="1" applyAlignment="1">
      <alignment horizontal="center" vertical="center" wrapText="1"/>
    </xf>
    <xf numFmtId="164" fontId="11" fillId="6" borderId="6" xfId="3" applyNumberFormat="1" applyFont="1" applyFill="1" applyBorder="1" applyAlignment="1">
      <alignment horizontal="center" vertical="center" wrapText="1"/>
    </xf>
    <xf numFmtId="164" fontId="11" fillId="6" borderId="2" xfId="3" applyNumberFormat="1" applyFont="1" applyFill="1" applyBorder="1" applyAlignment="1">
      <alignment horizontal="center" vertical="center" wrapText="1"/>
    </xf>
    <xf numFmtId="0" fontId="6" fillId="6" borderId="2" xfId="0" applyFont="1" applyFill="1" applyBorder="1" applyAlignment="1">
      <alignment horizontal="center" vertical="center" wrapText="1"/>
    </xf>
    <xf numFmtId="165" fontId="6" fillId="6" borderId="2" xfId="1" applyNumberFormat="1" applyFont="1" applyFill="1" applyBorder="1" applyAlignment="1">
      <alignment horizontal="center" vertical="center"/>
    </xf>
    <xf numFmtId="0" fontId="6" fillId="6" borderId="2" xfId="0" applyFont="1" applyFill="1" applyBorder="1" applyAlignment="1">
      <alignment horizontal="center" vertical="center"/>
    </xf>
    <xf numFmtId="0" fontId="6" fillId="6" borderId="2" xfId="0" quotePrefix="1" applyFont="1" applyFill="1" applyBorder="1" applyAlignment="1">
      <alignment horizontal="center" vertical="center"/>
    </xf>
    <xf numFmtId="0" fontId="6" fillId="6" borderId="2" xfId="0" applyFont="1" applyFill="1" applyBorder="1" applyAlignment="1">
      <alignment horizontal="left" vertical="top" wrapText="1"/>
    </xf>
    <xf numFmtId="0" fontId="6" fillId="6" borderId="0" xfId="0" applyFont="1" applyFill="1" applyAlignment="1">
      <alignment horizontal="center" vertical="center"/>
    </xf>
    <xf numFmtId="0" fontId="6" fillId="6" borderId="3" xfId="0" applyFont="1" applyFill="1" applyBorder="1" applyAlignment="1">
      <alignment horizontal="left" vertical="top" wrapText="1"/>
    </xf>
    <xf numFmtId="164" fontId="13" fillId="5" borderId="2" xfId="3" applyNumberFormat="1" applyFont="1" applyFill="1" applyBorder="1" applyAlignment="1">
      <alignment horizontal="center" vertical="center" wrapText="1"/>
    </xf>
    <xf numFmtId="0" fontId="6" fillId="5" borderId="2" xfId="0" applyFont="1" applyFill="1" applyBorder="1" applyAlignment="1">
      <alignment horizontal="center" vertical="center"/>
    </xf>
    <xf numFmtId="0" fontId="6" fillId="5" borderId="0" xfId="0" applyFont="1" applyFill="1" applyAlignment="1">
      <alignment horizontal="center" vertical="center"/>
    </xf>
    <xf numFmtId="0" fontId="6" fillId="0" borderId="3" xfId="0" applyFont="1" applyFill="1" applyBorder="1" applyAlignment="1">
      <alignment horizontal="center" vertical="center"/>
    </xf>
    <xf numFmtId="0" fontId="6" fillId="0" borderId="3" xfId="0" quotePrefix="1" applyFont="1" applyFill="1" applyBorder="1" applyAlignment="1">
      <alignment horizontal="center" vertical="center"/>
    </xf>
    <xf numFmtId="0" fontId="6" fillId="6" borderId="6" xfId="0" applyFont="1" applyFill="1" applyBorder="1" applyAlignment="1">
      <alignment horizontal="center" vertical="center" wrapText="1"/>
    </xf>
    <xf numFmtId="0" fontId="11" fillId="6" borderId="2"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6" fillId="2" borderId="6" xfId="0" applyFont="1" applyFill="1" applyBorder="1" applyAlignment="1">
      <alignment horizontal="center" vertical="center"/>
    </xf>
    <xf numFmtId="0" fontId="6" fillId="2" borderId="2" xfId="0" quotePrefix="1" applyFont="1" applyFill="1" applyBorder="1" applyAlignment="1">
      <alignment horizontal="center" vertical="center"/>
    </xf>
    <xf numFmtId="0" fontId="13" fillId="2" borderId="2" xfId="0" applyFont="1" applyFill="1" applyBorder="1" applyAlignment="1">
      <alignment horizontal="center" vertical="center" wrapText="1"/>
    </xf>
    <xf numFmtId="0" fontId="6" fillId="2" borderId="0" xfId="0" applyFont="1" applyFill="1" applyAlignment="1">
      <alignment horizontal="center" vertical="center"/>
    </xf>
    <xf numFmtId="164" fontId="13" fillId="0" borderId="6" xfId="3" applyNumberFormat="1" applyFont="1" applyFill="1" applyBorder="1" applyAlignment="1">
      <alignment horizontal="center" vertical="center" wrapText="1"/>
    </xf>
    <xf numFmtId="164" fontId="13" fillId="2" borderId="6" xfId="3" applyNumberFormat="1" applyFont="1" applyFill="1" applyBorder="1" applyAlignment="1">
      <alignment horizontal="center" vertical="center" wrapText="1"/>
    </xf>
    <xf numFmtId="164" fontId="13" fillId="0" borderId="2" xfId="3" applyNumberFormat="1" applyFont="1" applyFill="1" applyBorder="1" applyAlignment="1">
      <alignment horizontal="center" vertical="center" wrapText="1"/>
    </xf>
    <xf numFmtId="0" fontId="11" fillId="0" borderId="15" xfId="0" applyFont="1" applyFill="1" applyBorder="1" applyAlignment="1">
      <alignment horizontal="center" vertical="center" wrapText="1"/>
    </xf>
    <xf numFmtId="165" fontId="11" fillId="0" borderId="2" xfId="1" applyNumberFormat="1" applyFont="1" applyFill="1" applyBorder="1" applyAlignment="1">
      <alignment horizontal="center" vertical="center"/>
    </xf>
    <xf numFmtId="0" fontId="13" fillId="0" borderId="3" xfId="0" applyFont="1" applyFill="1" applyBorder="1" applyAlignment="1">
      <alignment horizontal="center" vertical="center" wrapText="1"/>
    </xf>
    <xf numFmtId="0" fontId="6" fillId="5" borderId="15" xfId="0" applyFont="1" applyFill="1" applyBorder="1" applyAlignment="1">
      <alignment horizontal="center" vertical="center"/>
    </xf>
    <xf numFmtId="165" fontId="11" fillId="5" borderId="2" xfId="1" applyNumberFormat="1" applyFont="1" applyFill="1" applyBorder="1" applyAlignment="1">
      <alignment horizontal="center" vertical="center"/>
    </xf>
    <xf numFmtId="0" fontId="6" fillId="5" borderId="2" xfId="0" quotePrefix="1" applyFont="1" applyFill="1" applyBorder="1" applyAlignment="1">
      <alignment horizontal="center" vertical="center"/>
    </xf>
    <xf numFmtId="0" fontId="8" fillId="0" borderId="12" xfId="0" applyFont="1" applyFill="1" applyBorder="1" applyAlignment="1">
      <alignment horizontal="center" vertical="center" wrapText="1"/>
    </xf>
    <xf numFmtId="164" fontId="12" fillId="2" borderId="1" xfId="3" applyNumberFormat="1" applyFont="1" applyFill="1" applyBorder="1" applyAlignment="1">
      <alignment horizontal="center" vertical="center" wrapText="1"/>
    </xf>
    <xf numFmtId="164" fontId="13" fillId="2" borderId="2" xfId="3" applyNumberFormat="1" applyFont="1" applyFill="1" applyBorder="1" applyAlignment="1">
      <alignment horizontal="center" vertical="center" wrapText="1"/>
    </xf>
    <xf numFmtId="0" fontId="6" fillId="2" borderId="15" xfId="0" applyFont="1" applyFill="1" applyBorder="1" applyAlignment="1">
      <alignment horizontal="center" vertical="center"/>
    </xf>
    <xf numFmtId="165" fontId="11" fillId="2" borderId="2" xfId="1" applyNumberFormat="1" applyFont="1" applyFill="1" applyBorder="1" applyAlignment="1">
      <alignment horizontal="center" vertical="center"/>
    </xf>
    <xf numFmtId="0" fontId="8" fillId="2" borderId="14" xfId="0" applyFont="1" applyFill="1" applyBorder="1" applyAlignment="1">
      <alignment horizontal="center" vertical="center" wrapText="1"/>
    </xf>
    <xf numFmtId="0" fontId="6" fillId="0" borderId="15" xfId="0" applyFont="1" applyFill="1" applyBorder="1" applyAlignment="1">
      <alignment horizontal="center" vertical="center"/>
    </xf>
    <xf numFmtId="0" fontId="6" fillId="0" borderId="7" xfId="0" applyFont="1" applyFill="1" applyBorder="1" applyAlignment="1">
      <alignment vertical="center"/>
    </xf>
    <xf numFmtId="0" fontId="8" fillId="0" borderId="2" xfId="0" quotePrefix="1" applyFont="1" applyFill="1" applyBorder="1" applyAlignment="1">
      <alignment horizontal="center" vertical="center"/>
    </xf>
    <xf numFmtId="0" fontId="8" fillId="5" borderId="2" xfId="0" quotePrefix="1" applyFont="1" applyFill="1" applyBorder="1" applyAlignment="1">
      <alignment horizontal="center" vertical="center"/>
    </xf>
    <xf numFmtId="0" fontId="6" fillId="0" borderId="3" xfId="0" quotePrefix="1" applyFont="1" applyFill="1" applyBorder="1" applyAlignment="1">
      <alignment horizontal="center" vertical="center" wrapText="1"/>
    </xf>
    <xf numFmtId="0" fontId="8" fillId="0" borderId="0" xfId="0" applyFont="1" applyFill="1" applyBorder="1" applyAlignment="1">
      <alignment horizontal="center" vertical="center" wrapText="1"/>
    </xf>
    <xf numFmtId="0" fontId="7" fillId="3" borderId="4" xfId="0" applyFont="1" applyFill="1" applyBorder="1" applyAlignment="1">
      <alignment vertical="center"/>
    </xf>
    <xf numFmtId="0" fontId="7" fillId="3" borderId="4" xfId="0" applyFont="1" applyFill="1" applyBorder="1" applyAlignment="1">
      <alignment horizontal="center" vertical="center"/>
    </xf>
    <xf numFmtId="0" fontId="6" fillId="3" borderId="2" xfId="0" applyFont="1" applyFill="1" applyBorder="1" applyAlignment="1">
      <alignment horizontal="left" vertical="top"/>
    </xf>
    <xf numFmtId="0" fontId="8" fillId="0" borderId="2" xfId="0" applyFont="1" applyFill="1" applyBorder="1" applyAlignment="1">
      <alignment vertical="center"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0" xfId="0" quotePrefix="1" applyFont="1" applyFill="1" applyBorder="1" applyAlignment="1">
      <alignment horizontal="center" vertical="center" wrapText="1"/>
    </xf>
    <xf numFmtId="0" fontId="8" fillId="0" borderId="0" xfId="0" applyFont="1" applyFill="1" applyBorder="1" applyAlignment="1">
      <alignment vertical="center" wrapText="1"/>
    </xf>
    <xf numFmtId="0" fontId="6" fillId="0" borderId="0" xfId="0" applyFont="1" applyFill="1" applyBorder="1" applyAlignment="1">
      <alignment horizontal="left" vertical="top" wrapText="1"/>
    </xf>
    <xf numFmtId="0" fontId="7" fillId="0" borderId="0" xfId="0" applyFont="1" applyFill="1" applyBorder="1" applyAlignment="1">
      <alignment horizontal="left" vertical="center"/>
    </xf>
    <xf numFmtId="0" fontId="16" fillId="0" borderId="2" xfId="0" applyFont="1" applyFill="1" applyBorder="1" applyAlignment="1">
      <alignment horizontal="center" vertical="center"/>
    </xf>
    <xf numFmtId="0" fontId="11" fillId="0" borderId="6" xfId="0" applyFont="1" applyFill="1" applyBorder="1" applyAlignment="1">
      <alignment horizontal="center" vertical="center"/>
    </xf>
    <xf numFmtId="0" fontId="11" fillId="0" borderId="2" xfId="0" applyFont="1" applyBorder="1" applyAlignment="1">
      <alignment horizontal="center" vertical="center"/>
    </xf>
    <xf numFmtId="0" fontId="6" fillId="0" borderId="6" xfId="0" applyFont="1" applyBorder="1" applyAlignment="1">
      <alignment horizontal="center" vertical="center" wrapText="1"/>
    </xf>
    <xf numFmtId="0" fontId="11" fillId="5" borderId="2" xfId="0" applyFont="1" applyFill="1" applyBorder="1" applyAlignment="1">
      <alignment horizontal="center" vertical="center"/>
    </xf>
    <xf numFmtId="0" fontId="18" fillId="7" borderId="0" xfId="4" applyFont="1" applyFill="1"/>
    <xf numFmtId="0" fontId="19" fillId="7" borderId="0" xfId="4" applyFont="1" applyFill="1"/>
    <xf numFmtId="0" fontId="20" fillId="7" borderId="0" xfId="4" applyFont="1" applyFill="1"/>
    <xf numFmtId="0" fontId="17" fillId="7" borderId="0" xfId="4" applyFont="1" applyFill="1"/>
    <xf numFmtId="0" fontId="17" fillId="0" borderId="0" xfId="4" applyFont="1"/>
    <xf numFmtId="165" fontId="21" fillId="5" borderId="0" xfId="1" applyNumberFormat="1" applyFont="1" applyFill="1" applyBorder="1" applyAlignment="1" applyProtection="1">
      <alignment vertical="center"/>
      <protection locked="0"/>
    </xf>
    <xf numFmtId="0" fontId="22" fillId="5" borderId="0" xfId="0" applyFont="1" applyFill="1" applyAlignment="1" applyProtection="1">
      <alignment horizontal="left" vertical="center" indent="1"/>
      <protection locked="0"/>
    </xf>
    <xf numFmtId="0" fontId="23" fillId="7" borderId="16" xfId="0" applyFont="1" applyFill="1" applyBorder="1" applyAlignment="1" applyProtection="1">
      <alignment horizontal="center" vertical="center" wrapText="1"/>
    </xf>
    <xf numFmtId="0" fontId="23" fillId="7" borderId="17" xfId="0" applyFont="1" applyFill="1" applyBorder="1" applyAlignment="1" applyProtection="1">
      <alignment horizontal="center" vertical="center" wrapText="1"/>
    </xf>
    <xf numFmtId="165" fontId="23" fillId="7" borderId="18" xfId="1" applyNumberFormat="1" applyFont="1" applyFill="1" applyBorder="1" applyAlignment="1" applyProtection="1">
      <alignment horizontal="center" vertical="center" wrapText="1"/>
    </xf>
    <xf numFmtId="165" fontId="23" fillId="7" borderId="19" xfId="1" applyNumberFormat="1" applyFont="1" applyFill="1" applyBorder="1" applyAlignment="1" applyProtection="1">
      <alignment horizontal="center" vertical="center" wrapText="1"/>
    </xf>
    <xf numFmtId="0" fontId="23" fillId="7" borderId="20" xfId="0" applyFont="1" applyFill="1" applyBorder="1" applyAlignment="1" applyProtection="1">
      <alignment horizontal="center" vertical="center" wrapText="1"/>
    </xf>
    <xf numFmtId="0" fontId="23" fillId="7" borderId="18" xfId="0" applyFont="1" applyFill="1" applyBorder="1" applyAlignment="1" applyProtection="1">
      <alignment horizontal="left" vertical="center" wrapText="1"/>
    </xf>
    <xf numFmtId="11" fontId="24" fillId="0" borderId="2" xfId="0" applyNumberFormat="1" applyFont="1" applyFill="1" applyBorder="1" applyAlignment="1">
      <alignment horizontal="center" vertical="center"/>
    </xf>
    <xf numFmtId="11" fontId="24" fillId="0" borderId="8" xfId="0" applyNumberFormat="1" applyFont="1" applyFill="1" applyBorder="1" applyAlignment="1">
      <alignment horizontal="center" vertical="center"/>
    </xf>
    <xf numFmtId="0" fontId="25" fillId="0" borderId="6" xfId="0" applyFont="1" applyFill="1" applyBorder="1" applyAlignment="1" applyProtection="1">
      <alignment horizontal="center" vertical="center" wrapText="1"/>
    </xf>
    <xf numFmtId="0" fontId="25" fillId="4" borderId="2" xfId="0" applyFont="1" applyFill="1" applyBorder="1" applyAlignment="1" applyProtection="1">
      <alignment horizontal="center" vertical="center"/>
    </xf>
    <xf numFmtId="0" fontId="25" fillId="0" borderId="2" xfId="0" applyFont="1" applyFill="1" applyBorder="1" applyAlignment="1" applyProtection="1">
      <alignment horizontal="center" vertical="center" wrapText="1"/>
    </xf>
    <xf numFmtId="0" fontId="25" fillId="0" borderId="2" xfId="0" applyFont="1" applyFill="1" applyBorder="1" applyAlignment="1" applyProtection="1">
      <alignment horizontal="center" vertical="center"/>
    </xf>
    <xf numFmtId="0" fontId="26" fillId="0" borderId="2" xfId="0" applyFont="1" applyBorder="1" applyAlignment="1">
      <alignment horizontal="center" vertical="center" wrapText="1"/>
    </xf>
    <xf numFmtId="0" fontId="25" fillId="0" borderId="21" xfId="0" applyFont="1" applyFill="1" applyBorder="1" applyAlignment="1" applyProtection="1">
      <alignment horizontal="center" vertical="center" wrapText="1"/>
    </xf>
    <xf numFmtId="0" fontId="27" fillId="0" borderId="2" xfId="0" applyFont="1" applyFill="1" applyBorder="1" applyAlignment="1">
      <alignment horizontal="center" vertical="center"/>
    </xf>
    <xf numFmtId="11" fontId="27" fillId="0" borderId="2" xfId="0" applyNumberFormat="1" applyFont="1" applyFill="1" applyBorder="1" applyAlignment="1">
      <alignment horizontal="center" vertical="center"/>
    </xf>
    <xf numFmtId="11" fontId="27" fillId="0" borderId="8" xfId="0" applyNumberFormat="1" applyFont="1" applyFill="1" applyBorder="1" applyAlignment="1">
      <alignment horizontal="center" vertical="center"/>
    </xf>
    <xf numFmtId="165" fontId="27" fillId="8" borderId="21" xfId="1" applyNumberFormat="1" applyFont="1" applyFill="1" applyBorder="1" applyAlignment="1" applyProtection="1">
      <alignment horizontal="center" vertical="center"/>
    </xf>
    <xf numFmtId="165" fontId="27" fillId="9" borderId="22" xfId="1" applyNumberFormat="1" applyFont="1" applyFill="1" applyBorder="1" applyAlignment="1" applyProtection="1">
      <alignment horizontal="center" vertical="center" wrapText="1"/>
    </xf>
    <xf numFmtId="14" fontId="27" fillId="0" borderId="24" xfId="1" applyNumberFormat="1" applyFont="1" applyFill="1" applyBorder="1" applyAlignment="1" applyProtection="1">
      <alignment horizontal="center" vertical="center"/>
    </xf>
    <xf numFmtId="165" fontId="27" fillId="0" borderId="24" xfId="1" applyNumberFormat="1" applyFont="1" applyFill="1" applyBorder="1" applyAlignment="1" applyProtection="1">
      <alignment horizontal="center" vertical="center"/>
    </xf>
    <xf numFmtId="165" fontId="24" fillId="9" borderId="24" xfId="1" applyNumberFormat="1" applyFont="1" applyFill="1" applyBorder="1" applyAlignment="1" applyProtection="1">
      <alignment horizontal="center" vertical="center"/>
    </xf>
    <xf numFmtId="165" fontId="24" fillId="9" borderId="28" xfId="1" applyNumberFormat="1" applyFont="1" applyFill="1" applyBorder="1" applyAlignment="1" applyProtection="1">
      <alignment horizontal="center" vertical="center"/>
    </xf>
    <xf numFmtId="0" fontId="24" fillId="0" borderId="2" xfId="0" applyFont="1" applyFill="1" applyBorder="1" applyAlignment="1">
      <alignment horizontal="center" vertical="center" wrapText="1"/>
    </xf>
    <xf numFmtId="0" fontId="24" fillId="0" borderId="2" xfId="0" applyNumberFormat="1" applyFont="1" applyFill="1" applyBorder="1" applyAlignment="1">
      <alignment horizontal="center" vertical="center" wrapText="1"/>
    </xf>
    <xf numFmtId="165" fontId="24" fillId="8" borderId="2" xfId="1" applyNumberFormat="1" applyFont="1" applyFill="1" applyBorder="1" applyAlignment="1" applyProtection="1">
      <alignment horizontal="center" vertical="center"/>
    </xf>
    <xf numFmtId="14" fontId="27" fillId="0" borderId="2" xfId="0" applyNumberFormat="1" applyFont="1" applyFill="1" applyBorder="1" applyAlignment="1">
      <alignment horizontal="center" vertical="center"/>
    </xf>
    <xf numFmtId="0" fontId="0" fillId="0" borderId="2" xfId="0" applyFont="1" applyBorder="1" applyAlignment="1">
      <alignment horizontal="center" vertical="center" wrapText="1"/>
    </xf>
    <xf numFmtId="0" fontId="0" fillId="0" borderId="0" xfId="0" applyFill="1"/>
    <xf numFmtId="0" fontId="29" fillId="0" borderId="0" xfId="5" applyFont="1" applyFill="1" applyBorder="1" applyAlignment="1">
      <alignment vertical="center"/>
    </xf>
    <xf numFmtId="0" fontId="24" fillId="0" borderId="0" xfId="0" applyFont="1" applyFill="1" applyBorder="1" applyAlignment="1" applyProtection="1">
      <alignment horizontal="left" vertical="center"/>
      <protection locked="0"/>
    </xf>
    <xf numFmtId="0" fontId="24" fillId="0" borderId="0" xfId="0" applyFont="1" applyFill="1" applyBorder="1" applyAlignment="1" applyProtection="1">
      <alignment horizontal="center" vertical="center"/>
      <protection locked="0"/>
    </xf>
    <xf numFmtId="165" fontId="30" fillId="0" borderId="0" xfId="1" applyNumberFormat="1" applyFont="1" applyFill="1" applyAlignment="1" applyProtection="1">
      <alignment horizontal="center" vertical="center"/>
      <protection locked="0"/>
    </xf>
    <xf numFmtId="165" fontId="31" fillId="0" borderId="0" xfId="1" applyNumberFormat="1"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31" fillId="0" borderId="0" xfId="0" applyFont="1" applyFill="1" applyBorder="1" applyAlignment="1" applyProtection="1">
      <alignment horizontal="left" vertical="center"/>
      <protection locked="0"/>
    </xf>
    <xf numFmtId="0" fontId="31" fillId="0" borderId="0" xfId="0" applyFont="1" applyFill="1" applyAlignment="1" applyProtection="1">
      <alignment horizontal="center" vertical="center"/>
      <protection locked="0"/>
    </xf>
    <xf numFmtId="0" fontId="31" fillId="0" borderId="0"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wrapText="1"/>
      <protection locked="0"/>
    </xf>
    <xf numFmtId="0" fontId="31" fillId="0" borderId="0" xfId="0" applyFont="1" applyFill="1" applyAlignment="1" applyProtection="1">
      <alignment horizontal="left" vertical="center" wrapText="1"/>
      <protection locked="0"/>
    </xf>
    <xf numFmtId="0" fontId="31" fillId="0" borderId="0" xfId="0" applyFont="1" applyFill="1" applyAlignment="1" applyProtection="1">
      <alignment vertical="center"/>
      <protection locked="0"/>
    </xf>
    <xf numFmtId="0" fontId="29" fillId="0" borderId="0" xfId="5" applyFont="1" applyFill="1"/>
    <xf numFmtId="2" fontId="32" fillId="0" borderId="14" xfId="0" applyNumberFormat="1" applyFont="1" applyFill="1" applyBorder="1" applyAlignment="1">
      <alignment horizontal="left" vertical="center"/>
    </xf>
    <xf numFmtId="2" fontId="32" fillId="0" borderId="0" xfId="0" applyNumberFormat="1" applyFont="1" applyFill="1" applyBorder="1" applyAlignment="1">
      <alignment horizontal="left" vertical="center"/>
    </xf>
    <xf numFmtId="165" fontId="21" fillId="0" borderId="0" xfId="1" applyNumberFormat="1" applyFont="1" applyFill="1" applyBorder="1" applyAlignment="1" applyProtection="1">
      <alignment vertical="center"/>
      <protection locked="0"/>
    </xf>
    <xf numFmtId="0" fontId="22" fillId="0" borderId="0" xfId="5" applyFont="1" applyFill="1" applyAlignment="1">
      <alignment horizontal="left" vertical="center" indent="2"/>
    </xf>
    <xf numFmtId="0" fontId="2" fillId="7" borderId="2" xfId="0" applyFont="1" applyFill="1" applyBorder="1" applyAlignment="1" applyProtection="1">
      <alignment horizontal="center" vertical="center" wrapText="1"/>
    </xf>
    <xf numFmtId="165" fontId="2" fillId="7" borderId="2" xfId="1" applyNumberFormat="1" applyFont="1" applyFill="1" applyBorder="1" applyAlignment="1" applyProtection="1">
      <alignment horizontal="center" vertical="center" wrapText="1"/>
    </xf>
    <xf numFmtId="165" fontId="4" fillId="7" borderId="2" xfId="1" applyNumberFormat="1" applyFont="1" applyFill="1" applyBorder="1" applyAlignment="1" applyProtection="1">
      <alignment horizontal="center" vertical="center" wrapText="1"/>
    </xf>
    <xf numFmtId="0" fontId="3" fillId="0" borderId="2" xfId="0" applyFont="1" applyFill="1" applyBorder="1" applyAlignment="1">
      <alignment horizontal="center" vertical="center"/>
    </xf>
    <xf numFmtId="0" fontId="25" fillId="0" borderId="2" xfId="0" applyFont="1" applyFill="1" applyBorder="1" applyAlignment="1">
      <alignment horizontal="center" vertical="center"/>
    </xf>
    <xf numFmtId="165" fontId="33" fillId="0" borderId="2" xfId="1" applyNumberFormat="1" applyFont="1" applyFill="1" applyBorder="1" applyAlignment="1">
      <alignment horizontal="center" vertical="center"/>
    </xf>
    <xf numFmtId="0" fontId="24" fillId="9"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0" fillId="0" borderId="2" xfId="0" applyFont="1" applyFill="1" applyBorder="1" applyAlignment="1">
      <alignment horizontal="center" vertical="center"/>
    </xf>
    <xf numFmtId="165" fontId="33" fillId="0" borderId="2" xfId="1" applyNumberFormat="1" applyFont="1" applyFill="1" applyBorder="1" applyAlignment="1">
      <alignment horizontal="center" vertical="center" wrapText="1"/>
    </xf>
    <xf numFmtId="0" fontId="0" fillId="0" borderId="2" xfId="0" applyFont="1" applyFill="1" applyBorder="1" applyAlignment="1">
      <alignment horizontal="center" vertical="center" wrapText="1"/>
    </xf>
    <xf numFmtId="0" fontId="3" fillId="0" borderId="29" xfId="0" applyFont="1" applyFill="1" applyBorder="1" applyAlignment="1">
      <alignment horizontal="center" vertical="center"/>
    </xf>
    <xf numFmtId="0" fontId="24" fillId="0" borderId="29" xfId="0" applyFont="1" applyFill="1" applyBorder="1" applyAlignment="1">
      <alignment horizontal="center" vertical="center" wrapText="1"/>
    </xf>
    <xf numFmtId="0" fontId="25" fillId="0" borderId="29" xfId="0" applyFont="1" applyFill="1" applyBorder="1" applyAlignment="1">
      <alignment horizontal="center" vertical="center"/>
    </xf>
    <xf numFmtId="165" fontId="33" fillId="0" borderId="29" xfId="1" applyNumberFormat="1" applyFont="1" applyFill="1" applyBorder="1" applyAlignment="1">
      <alignment horizontal="center" vertical="center"/>
    </xf>
    <xf numFmtId="0" fontId="3" fillId="0" borderId="29" xfId="0" applyFont="1" applyFill="1" applyBorder="1" applyAlignment="1">
      <alignment horizontal="center" vertical="center" wrapText="1"/>
    </xf>
    <xf numFmtId="0" fontId="25" fillId="0" borderId="29" xfId="0" applyFont="1" applyFill="1" applyBorder="1" applyAlignment="1">
      <alignment horizontal="center" vertical="center" wrapText="1"/>
    </xf>
    <xf numFmtId="0" fontId="0" fillId="0" borderId="29" xfId="0" applyFont="1" applyFill="1" applyBorder="1" applyAlignment="1">
      <alignment horizontal="center" vertical="center"/>
    </xf>
    <xf numFmtId="0" fontId="0" fillId="0" borderId="29" xfId="0" applyFont="1" applyFill="1" applyBorder="1" applyAlignment="1">
      <alignment horizontal="center" vertical="center" wrapText="1"/>
    </xf>
    <xf numFmtId="0" fontId="34" fillId="7" borderId="0" xfId="0" applyNumberFormat="1" applyFont="1" applyFill="1" applyBorder="1" applyAlignment="1">
      <alignment horizontal="center" vertical="center" wrapText="1"/>
    </xf>
    <xf numFmtId="0" fontId="35" fillId="0" borderId="2" xfId="0" applyNumberFormat="1" applyFont="1" applyFill="1" applyBorder="1" applyAlignment="1">
      <alignment horizontal="center" vertical="center" wrapText="1"/>
    </xf>
    <xf numFmtId="0" fontId="36" fillId="0" borderId="8" xfId="0" applyNumberFormat="1" applyFont="1" applyFill="1" applyBorder="1" applyAlignment="1">
      <alignment horizontal="left" vertical="center" wrapText="1"/>
    </xf>
    <xf numFmtId="3" fontId="35" fillId="0" borderId="21" xfId="0" applyNumberFormat="1" applyFont="1" applyFill="1" applyBorder="1" applyAlignment="1">
      <alignment horizontal="center" vertical="center" wrapText="1"/>
    </xf>
    <xf numFmtId="0" fontId="24" fillId="0" borderId="6" xfId="0" applyFont="1" applyFill="1" applyBorder="1" applyAlignment="1">
      <alignment horizontal="center" wrapText="1"/>
    </xf>
    <xf numFmtId="0" fontId="37" fillId="12" borderId="0" xfId="0" applyFont="1" applyFill="1"/>
    <xf numFmtId="0" fontId="37" fillId="12" borderId="0" xfId="0" applyFont="1" applyFill="1" applyAlignment="1">
      <alignment horizontal="center"/>
    </xf>
    <xf numFmtId="0" fontId="37" fillId="12" borderId="0" xfId="0" applyFont="1" applyFill="1" applyAlignment="1">
      <alignment horizontal="left"/>
    </xf>
    <xf numFmtId="0" fontId="38" fillId="12" borderId="0" xfId="0" applyFont="1" applyFill="1" applyAlignment="1">
      <alignment horizontal="center"/>
    </xf>
    <xf numFmtId="0" fontId="39" fillId="13" borderId="32" xfId="0" applyFont="1" applyFill="1" applyBorder="1" applyAlignment="1">
      <alignment horizontal="center" vertical="center"/>
    </xf>
    <xf numFmtId="0" fontId="39" fillId="12" borderId="0" xfId="0" applyFont="1" applyFill="1"/>
    <xf numFmtId="0" fontId="39" fillId="13" borderId="0" xfId="0" applyFont="1" applyFill="1" applyBorder="1" applyAlignment="1">
      <alignment horizontal="center" vertical="center"/>
    </xf>
    <xf numFmtId="0" fontId="39" fillId="13" borderId="15" xfId="0" applyFont="1" applyFill="1" applyBorder="1" applyAlignment="1">
      <alignment horizontal="center" vertical="center"/>
    </xf>
    <xf numFmtId="0" fontId="40" fillId="11" borderId="0" xfId="0" applyFont="1" applyFill="1" applyBorder="1" applyAlignment="1">
      <alignment vertical="center"/>
    </xf>
    <xf numFmtId="0" fontId="41" fillId="11" borderId="4" xfId="0" applyFont="1" applyFill="1" applyBorder="1" applyAlignment="1">
      <alignment vertical="center"/>
    </xf>
    <xf numFmtId="0" fontId="37" fillId="11" borderId="4" xfId="0" applyFont="1" applyFill="1" applyBorder="1" applyAlignment="1">
      <alignment vertical="center"/>
    </xf>
    <xf numFmtId="0" fontId="37" fillId="11" borderId="4" xfId="0" applyFont="1" applyFill="1" applyBorder="1" applyAlignment="1">
      <alignment horizontal="left" vertical="center"/>
    </xf>
    <xf numFmtId="0" fontId="37" fillId="11" borderId="4" xfId="0" applyFont="1" applyFill="1" applyBorder="1" applyAlignment="1">
      <alignment horizontal="center" vertical="center"/>
    </xf>
    <xf numFmtId="0" fontId="39" fillId="11" borderId="4" xfId="0" applyFont="1" applyFill="1" applyBorder="1" applyAlignment="1">
      <alignment horizontal="center" vertical="center"/>
    </xf>
    <xf numFmtId="0" fontId="43" fillId="5" borderId="2" xfId="0" applyFont="1" applyFill="1" applyBorder="1" applyAlignment="1">
      <alignment horizontal="center" vertical="center"/>
    </xf>
    <xf numFmtId="0" fontId="43" fillId="12" borderId="0" xfId="0" applyFont="1" applyFill="1" applyAlignment="1">
      <alignment vertical="center"/>
    </xf>
    <xf numFmtId="0" fontId="43" fillId="5" borderId="27" xfId="0" applyFont="1" applyFill="1" applyBorder="1" applyAlignment="1">
      <alignment horizontal="center" vertical="center"/>
    </xf>
    <xf numFmtId="0" fontId="43" fillId="5" borderId="12" xfId="0" applyFont="1" applyFill="1" applyBorder="1" applyAlignment="1">
      <alignment vertical="center" wrapText="1"/>
    </xf>
    <xf numFmtId="0" fontId="46" fillId="5" borderId="2" xfId="0" applyFont="1" applyFill="1" applyBorder="1" applyAlignment="1">
      <alignment horizontal="center" vertical="center"/>
    </xf>
    <xf numFmtId="0" fontId="48" fillId="4" borderId="2" xfId="0" applyFont="1" applyFill="1" applyBorder="1" applyAlignment="1">
      <alignment horizontal="center" vertical="center"/>
    </xf>
    <xf numFmtId="0" fontId="46" fillId="5" borderId="22" xfId="0" applyFont="1" applyFill="1" applyBorder="1" applyAlignment="1">
      <alignment horizontal="center" vertical="center"/>
    </xf>
    <xf numFmtId="0" fontId="46" fillId="5" borderId="2" xfId="0" applyFont="1" applyFill="1" applyBorder="1" applyAlignment="1">
      <alignment vertical="center" wrapText="1"/>
    </xf>
    <xf numFmtId="0" fontId="45" fillId="5" borderId="22" xfId="0" applyFont="1" applyFill="1" applyBorder="1" applyAlignment="1">
      <alignment horizontal="center" vertical="center"/>
    </xf>
    <xf numFmtId="3" fontId="45" fillId="5" borderId="2" xfId="6" applyNumberFormat="1" applyFont="1" applyFill="1" applyBorder="1" applyAlignment="1">
      <alignment horizontal="center" vertical="center" wrapText="1"/>
    </xf>
    <xf numFmtId="0" fontId="45" fillId="5" borderId="39" xfId="0" applyFont="1" applyFill="1" applyBorder="1" applyAlignment="1">
      <alignment horizontal="center" vertical="center"/>
    </xf>
    <xf numFmtId="0" fontId="45" fillId="5" borderId="29" xfId="0" applyFont="1" applyFill="1" applyBorder="1" applyAlignment="1">
      <alignment horizontal="left" vertical="center" wrapText="1"/>
    </xf>
    <xf numFmtId="0" fontId="45" fillId="5" borderId="29" xfId="0" applyFont="1" applyFill="1" applyBorder="1" applyAlignment="1">
      <alignment horizontal="left" vertical="center"/>
    </xf>
    <xf numFmtId="3" fontId="45" fillId="5" borderId="29" xfId="6" applyNumberFormat="1" applyFont="1" applyFill="1" applyBorder="1" applyAlignment="1">
      <alignment horizontal="center" vertical="center" wrapText="1"/>
    </xf>
    <xf numFmtId="0" fontId="45" fillId="5" borderId="2" xfId="0" applyFont="1" applyFill="1" applyBorder="1" applyAlignment="1">
      <alignment horizontal="left" vertical="center" wrapText="1"/>
    </xf>
    <xf numFmtId="0" fontId="45" fillId="5" borderId="2" xfId="0" applyFont="1" applyFill="1" applyBorder="1" applyAlignment="1">
      <alignment horizontal="left" vertical="center"/>
    </xf>
    <xf numFmtId="0" fontId="40" fillId="11" borderId="42" xfId="0" applyFont="1" applyFill="1" applyBorder="1" applyAlignment="1">
      <alignment vertical="center"/>
    </xf>
    <xf numFmtId="0" fontId="41" fillId="11" borderId="34" xfId="0" applyFont="1" applyFill="1" applyBorder="1" applyAlignment="1">
      <alignment vertical="center"/>
    </xf>
    <xf numFmtId="0" fontId="37" fillId="11" borderId="34" xfId="0" applyFont="1" applyFill="1" applyBorder="1" applyAlignment="1">
      <alignment vertical="center"/>
    </xf>
    <xf numFmtId="0" fontId="37" fillId="11" borderId="34" xfId="0" applyFont="1" applyFill="1" applyBorder="1" applyAlignment="1">
      <alignment horizontal="left" vertical="center"/>
    </xf>
    <xf numFmtId="0" fontId="37" fillId="11" borderId="34" xfId="0" applyFont="1" applyFill="1" applyBorder="1" applyAlignment="1">
      <alignment horizontal="center" vertical="center"/>
    </xf>
    <xf numFmtId="0" fontId="45" fillId="5" borderId="19" xfId="0" applyFont="1" applyFill="1" applyBorder="1" applyAlignment="1">
      <alignment horizontal="center" vertical="center"/>
    </xf>
    <xf numFmtId="0" fontId="45" fillId="5" borderId="17" xfId="0" applyFont="1" applyFill="1" applyBorder="1" applyAlignment="1">
      <alignment horizontal="left" vertical="center" wrapText="1"/>
    </xf>
    <xf numFmtId="0" fontId="45" fillId="5" borderId="17" xfId="0" applyFont="1" applyFill="1" applyBorder="1" applyAlignment="1">
      <alignment horizontal="center" vertical="center"/>
    </xf>
    <xf numFmtId="0" fontId="45" fillId="5" borderId="33" xfId="0" applyFont="1" applyFill="1" applyBorder="1" applyAlignment="1">
      <alignment horizontal="center" vertical="center"/>
    </xf>
    <xf numFmtId="0" fontId="45" fillId="5" borderId="7" xfId="0" applyFont="1" applyFill="1" applyBorder="1" applyAlignment="1">
      <alignment horizontal="left" vertical="center" wrapText="1"/>
    </xf>
    <xf numFmtId="0" fontId="45" fillId="5" borderId="3" xfId="0" applyFont="1" applyFill="1" applyBorder="1" applyAlignment="1">
      <alignment horizontal="left" vertical="center"/>
    </xf>
    <xf numFmtId="0" fontId="45" fillId="5" borderId="7" xfId="0" applyFont="1" applyFill="1" applyBorder="1" applyAlignment="1">
      <alignment horizontal="center" vertical="center"/>
    </xf>
    <xf numFmtId="0" fontId="41" fillId="12" borderId="41" xfId="0" applyFont="1" applyFill="1" applyBorder="1" applyAlignment="1">
      <alignment horizontal="center" vertical="center" wrapText="1"/>
    </xf>
    <xf numFmtId="0" fontId="45" fillId="5" borderId="2" xfId="0" applyFont="1" applyFill="1" applyBorder="1" applyAlignment="1">
      <alignment horizontal="center" vertical="center"/>
    </xf>
    <xf numFmtId="0" fontId="45" fillId="5" borderId="29" xfId="0" applyFont="1" applyFill="1" applyBorder="1" applyAlignment="1">
      <alignment horizontal="center" vertical="center"/>
    </xf>
    <xf numFmtId="0" fontId="45" fillId="5" borderId="30" xfId="0" applyFont="1" applyFill="1" applyBorder="1" applyAlignment="1">
      <alignment horizontal="center" vertical="center"/>
    </xf>
    <xf numFmtId="0" fontId="45" fillId="5" borderId="38"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38" xfId="0" applyFont="1" applyFill="1" applyBorder="1" applyAlignment="1">
      <alignment horizontal="center" vertical="center"/>
    </xf>
    <xf numFmtId="3" fontId="45" fillId="5" borderId="38" xfId="6" applyNumberFormat="1" applyFont="1" applyFill="1" applyBorder="1" applyAlignment="1">
      <alignment horizontal="center" vertical="center" wrapText="1"/>
    </xf>
    <xf numFmtId="0" fontId="45" fillId="5" borderId="25" xfId="0" applyFont="1" applyFill="1" applyBorder="1" applyAlignment="1">
      <alignment horizontal="center" vertical="center"/>
    </xf>
    <xf numFmtId="0" fontId="45" fillId="5" borderId="1" xfId="0" applyFont="1" applyFill="1" applyBorder="1" applyAlignment="1">
      <alignment horizontal="left" vertical="center" wrapText="1"/>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xf>
    <xf numFmtId="3" fontId="45" fillId="5" borderId="1" xfId="6" applyNumberFormat="1" applyFont="1" applyFill="1" applyBorder="1" applyAlignment="1">
      <alignment horizontal="center" vertical="center" wrapText="1"/>
    </xf>
    <xf numFmtId="0" fontId="50" fillId="12" borderId="0" xfId="0" applyFont="1" applyFill="1" applyAlignment="1">
      <alignment horizontal="center"/>
    </xf>
    <xf numFmtId="0" fontId="51" fillId="12" borderId="0" xfId="0" applyFont="1" applyFill="1" applyAlignment="1">
      <alignment vertical="center"/>
    </xf>
    <xf numFmtId="0" fontId="51" fillId="12" borderId="0" xfId="0" applyFont="1" applyFill="1" applyAlignment="1">
      <alignment horizontal="center" vertical="center"/>
    </xf>
    <xf numFmtId="0" fontId="39" fillId="14" borderId="32" xfId="0" applyFont="1" applyFill="1" applyBorder="1" applyAlignment="1">
      <alignment horizontal="center" vertical="center"/>
    </xf>
    <xf numFmtId="0" fontId="37" fillId="12" borderId="0" xfId="0" applyFont="1" applyFill="1" applyAlignment="1">
      <alignment vertical="center"/>
    </xf>
    <xf numFmtId="0" fontId="39" fillId="14" borderId="0" xfId="0" applyFont="1" applyFill="1" applyBorder="1" applyAlignment="1">
      <alignment horizontal="center" vertical="center"/>
    </xf>
    <xf numFmtId="0" fontId="39" fillId="14" borderId="15" xfId="0" applyFont="1" applyFill="1" applyBorder="1" applyAlignment="1">
      <alignment horizontal="center" vertical="center"/>
    </xf>
    <xf numFmtId="0" fontId="52" fillId="14" borderId="4" xfId="0" applyFont="1" applyFill="1" applyBorder="1" applyAlignment="1">
      <alignment vertical="center" wrapText="1"/>
    </xf>
    <xf numFmtId="0" fontId="53" fillId="14" borderId="4" xfId="0" applyFont="1" applyFill="1" applyBorder="1" applyAlignment="1">
      <alignment vertical="center" wrapText="1"/>
    </xf>
    <xf numFmtId="0" fontId="52" fillId="14" borderId="4" xfId="0" applyFont="1" applyFill="1" applyBorder="1" applyAlignment="1">
      <alignment horizontal="center" vertical="center" wrapText="1"/>
    </xf>
    <xf numFmtId="0" fontId="45" fillId="5" borderId="2" xfId="0" applyFont="1" applyFill="1" applyBorder="1" applyAlignment="1">
      <alignment vertical="center"/>
    </xf>
    <xf numFmtId="1" fontId="45" fillId="5" borderId="2" xfId="0" applyNumberFormat="1"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vertical="center"/>
    </xf>
    <xf numFmtId="0" fontId="45" fillId="0" borderId="29" xfId="0" applyFont="1" applyFill="1" applyBorder="1" applyAlignment="1">
      <alignment horizontal="center" vertical="center"/>
    </xf>
    <xf numFmtId="0" fontId="45" fillId="0" borderId="29" xfId="0" applyFont="1" applyFill="1" applyBorder="1" applyAlignment="1">
      <alignment vertical="center"/>
    </xf>
    <xf numFmtId="1" fontId="45" fillId="0" borderId="29" xfId="0" applyNumberFormat="1" applyFont="1" applyFill="1" applyBorder="1" applyAlignment="1">
      <alignment horizontal="center" vertical="center"/>
    </xf>
    <xf numFmtId="0" fontId="41" fillId="12" borderId="30" xfId="0" applyFont="1" applyFill="1" applyBorder="1" applyAlignment="1">
      <alignment horizontal="center" vertical="center" wrapText="1"/>
    </xf>
    <xf numFmtId="0" fontId="45" fillId="5" borderId="17" xfId="0" applyFont="1" applyFill="1" applyBorder="1" applyAlignment="1">
      <alignment vertical="center"/>
    </xf>
    <xf numFmtId="1" fontId="45" fillId="5" borderId="17" xfId="0" applyNumberFormat="1" applyFont="1" applyFill="1" applyBorder="1" applyAlignment="1">
      <alignment horizontal="center" vertical="center"/>
    </xf>
    <xf numFmtId="0" fontId="45" fillId="5" borderId="29" xfId="0" applyFont="1" applyFill="1" applyBorder="1" applyAlignment="1">
      <alignment vertical="center"/>
    </xf>
    <xf numFmtId="1" fontId="45" fillId="5" borderId="29" xfId="0" applyNumberFormat="1" applyFont="1" applyFill="1" applyBorder="1" applyAlignment="1">
      <alignment horizontal="center" vertical="center"/>
    </xf>
    <xf numFmtId="0" fontId="41" fillId="12" borderId="33" xfId="0" applyFont="1" applyFill="1" applyBorder="1" applyAlignment="1">
      <alignment horizontal="center" vertical="center"/>
    </xf>
    <xf numFmtId="0" fontId="45" fillId="5" borderId="5" xfId="0" applyFont="1" applyFill="1" applyBorder="1" applyAlignment="1">
      <alignment horizontal="center" vertical="center"/>
    </xf>
    <xf numFmtId="0" fontId="45" fillId="5" borderId="7" xfId="0" applyFont="1" applyFill="1" applyBorder="1" applyAlignment="1">
      <alignment vertical="center"/>
    </xf>
    <xf numFmtId="1" fontId="45" fillId="5" borderId="7" xfId="0" applyNumberFormat="1" applyFont="1" applyFill="1" applyBorder="1" applyAlignment="1">
      <alignment horizontal="center" vertical="center"/>
    </xf>
    <xf numFmtId="0" fontId="52" fillId="14" borderId="40" xfId="0" applyFont="1" applyFill="1" applyBorder="1" applyAlignment="1">
      <alignment vertical="center"/>
    </xf>
    <xf numFmtId="0" fontId="52" fillId="14" borderId="32" xfId="0" applyFont="1" applyFill="1" applyBorder="1" applyAlignment="1">
      <alignment vertical="center"/>
    </xf>
    <xf numFmtId="0" fontId="52" fillId="14" borderId="32" xfId="0" applyFont="1" applyFill="1" applyBorder="1" applyAlignment="1">
      <alignment horizontal="center" vertical="center"/>
    </xf>
    <xf numFmtId="0" fontId="52" fillId="14" borderId="42" xfId="0" applyFont="1" applyFill="1" applyBorder="1" applyAlignment="1">
      <alignment vertical="center"/>
    </xf>
    <xf numFmtId="0" fontId="52" fillId="14" borderId="34" xfId="0" applyFont="1" applyFill="1" applyBorder="1" applyAlignment="1">
      <alignment vertical="center"/>
    </xf>
    <xf numFmtId="0" fontId="52" fillId="14" borderId="34" xfId="0" applyFont="1" applyFill="1" applyBorder="1" applyAlignment="1">
      <alignment horizontal="center" vertical="center"/>
    </xf>
    <xf numFmtId="0" fontId="45" fillId="5" borderId="38" xfId="0" applyFont="1" applyFill="1" applyBorder="1" applyAlignment="1">
      <alignment vertical="center"/>
    </xf>
    <xf numFmtId="1" fontId="45" fillId="5" borderId="38" xfId="0" applyNumberFormat="1" applyFont="1" applyFill="1" applyBorder="1" applyAlignment="1">
      <alignment horizontal="center" vertical="center"/>
    </xf>
    <xf numFmtId="0" fontId="17" fillId="0" borderId="0" xfId="0" applyFont="1" applyBorder="1" applyAlignment="1">
      <alignment horizontal="center" vertical="center"/>
    </xf>
    <xf numFmtId="4" fontId="17" fillId="0" borderId="0" xfId="0" applyNumberFormat="1" applyFont="1" applyBorder="1" applyAlignment="1">
      <alignment horizontal="center" vertical="center"/>
    </xf>
    <xf numFmtId="0" fontId="54" fillId="0" borderId="0" xfId="0" applyFont="1" applyBorder="1" applyAlignment="1">
      <alignment horizontal="center" vertical="center"/>
    </xf>
    <xf numFmtId="0" fontId="17" fillId="0" borderId="0" xfId="0" applyFont="1"/>
    <xf numFmtId="0" fontId="17" fillId="0" borderId="0" xfId="0" applyFont="1" applyFill="1" applyBorder="1" applyAlignment="1">
      <alignment horizontal="center" vertical="center"/>
    </xf>
    <xf numFmtId="0" fontId="17" fillId="15" borderId="0" xfId="0" applyFont="1" applyFill="1" applyBorder="1" applyAlignment="1">
      <alignment horizontal="center" vertical="center"/>
    </xf>
    <xf numFmtId="0" fontId="55" fillId="15" borderId="0" xfId="0" applyFont="1" applyFill="1" applyBorder="1" applyAlignment="1">
      <alignment horizontal="center" vertical="center"/>
    </xf>
    <xf numFmtId="0" fontId="56" fillId="15" borderId="0" xfId="0" applyFont="1" applyFill="1" applyBorder="1" applyAlignment="1">
      <alignment horizontal="right" vertical="center"/>
    </xf>
    <xf numFmtId="4" fontId="17" fillId="0" borderId="0" xfId="0" applyNumberFormat="1" applyFont="1" applyFill="1" applyBorder="1" applyAlignment="1">
      <alignment horizontal="center" vertical="center"/>
    </xf>
    <xf numFmtId="0" fontId="57" fillId="0" borderId="0" xfId="0" applyFont="1" applyFill="1" applyBorder="1" applyAlignment="1">
      <alignment horizontal="center" vertical="center"/>
    </xf>
    <xf numFmtId="17" fontId="58" fillId="0" borderId="0" xfId="0" applyNumberFormat="1" applyFont="1" applyBorder="1" applyAlignment="1">
      <alignment horizontal="right" vertical="center"/>
    </xf>
    <xf numFmtId="0" fontId="17" fillId="0" borderId="0" xfId="0" applyFont="1" applyFill="1"/>
    <xf numFmtId="0" fontId="60" fillId="0" borderId="0" xfId="0" applyFont="1" applyBorder="1"/>
    <xf numFmtId="4" fontId="61" fillId="16" borderId="6" xfId="9" applyNumberFormat="1" applyFont="1" applyFill="1" applyBorder="1" applyAlignment="1">
      <alignment horizontal="center" vertical="center"/>
    </xf>
    <xf numFmtId="0" fontId="60" fillId="0" borderId="0" xfId="0" applyFont="1" applyAlignment="1">
      <alignment vertical="center"/>
    </xf>
    <xf numFmtId="4" fontId="62" fillId="16" borderId="2" xfId="9" applyNumberFormat="1" applyFont="1" applyFill="1" applyBorder="1" applyAlignment="1">
      <alignment horizontal="center" vertical="center" wrapText="1"/>
    </xf>
    <xf numFmtId="0" fontId="61" fillId="16" borderId="2" xfId="8" applyFont="1" applyFill="1" applyBorder="1" applyAlignment="1">
      <alignment horizontal="center" vertical="center" wrapText="1"/>
    </xf>
    <xf numFmtId="0" fontId="61" fillId="16" borderId="11" xfId="8" applyFont="1" applyFill="1" applyBorder="1" applyAlignment="1">
      <alignment horizontal="center" vertical="center" wrapText="1"/>
    </xf>
    <xf numFmtId="1" fontId="61" fillId="16" borderId="2" xfId="8" applyNumberFormat="1" applyFont="1" applyFill="1" applyBorder="1" applyAlignment="1">
      <alignment horizontal="center" vertical="center" wrapText="1"/>
    </xf>
    <xf numFmtId="0" fontId="61" fillId="16" borderId="11" xfId="8" applyFont="1" applyFill="1" applyBorder="1" applyAlignment="1">
      <alignment horizontal="center" vertical="center"/>
    </xf>
    <xf numFmtId="0" fontId="61" fillId="16" borderId="2" xfId="8" applyFont="1" applyFill="1" applyBorder="1" applyAlignment="1">
      <alignment horizontal="center" vertical="center"/>
    </xf>
    <xf numFmtId="4" fontId="62" fillId="0" borderId="4" xfId="9" applyNumberFormat="1" applyFont="1" applyFill="1" applyBorder="1" applyAlignment="1">
      <alignment horizontal="center" vertical="center"/>
    </xf>
    <xf numFmtId="0" fontId="62" fillId="0" borderId="4" xfId="8" applyFont="1" applyFill="1" applyBorder="1" applyAlignment="1">
      <alignment horizontal="center" vertical="center"/>
    </xf>
    <xf numFmtId="1" fontId="62" fillId="0" borderId="4" xfId="8" applyNumberFormat="1" applyFont="1" applyFill="1" applyBorder="1" applyAlignment="1">
      <alignment horizontal="center" vertical="center" wrapText="1"/>
    </xf>
    <xf numFmtId="0" fontId="62" fillId="0" borderId="4" xfId="8" applyFont="1" applyFill="1" applyBorder="1" applyAlignment="1">
      <alignment horizontal="center" vertical="center" wrapText="1"/>
    </xf>
    <xf numFmtId="0" fontId="62" fillId="0" borderId="10" xfId="8" applyFont="1" applyFill="1" applyBorder="1" applyAlignment="1">
      <alignment horizontal="center" vertical="center"/>
    </xf>
    <xf numFmtId="0" fontId="66" fillId="0" borderId="2" xfId="10" applyFont="1" applyFill="1" applyBorder="1" applyAlignment="1">
      <alignment horizontal="center" vertical="center" wrapText="1"/>
    </xf>
    <xf numFmtId="166" fontId="61" fillId="17" borderId="1" xfId="9" applyFont="1" applyFill="1" applyBorder="1" applyAlignment="1">
      <alignment horizontal="center" vertical="center" wrapText="1"/>
    </xf>
    <xf numFmtId="166" fontId="66" fillId="0" borderId="9" xfId="9" applyFont="1" applyFill="1" applyBorder="1" applyAlignment="1">
      <alignment horizontal="center" vertical="center" wrapText="1"/>
    </xf>
    <xf numFmtId="166" fontId="66" fillId="0" borderId="8" xfId="9" applyFont="1" applyFill="1" applyBorder="1" applyAlignment="1">
      <alignment horizontal="center" vertical="center" wrapText="1"/>
    </xf>
    <xf numFmtId="0" fontId="66" fillId="0" borderId="8" xfId="0" applyFont="1" applyFill="1" applyBorder="1" applyAlignment="1">
      <alignment horizontal="center" vertical="center" wrapText="1"/>
    </xf>
    <xf numFmtId="1" fontId="66" fillId="0" borderId="8" xfId="9" applyNumberFormat="1" applyFont="1" applyFill="1" applyBorder="1" applyAlignment="1">
      <alignment horizontal="center" vertical="center" wrapText="1"/>
    </xf>
    <xf numFmtId="166" fontId="68" fillId="0" borderId="8" xfId="9" applyFont="1" applyFill="1" applyBorder="1" applyAlignment="1">
      <alignment horizontal="center" vertical="center" wrapText="1"/>
    </xf>
    <xf numFmtId="166" fontId="68" fillId="0" borderId="2" xfId="9" applyFont="1" applyFill="1" applyBorder="1" applyAlignment="1">
      <alignment horizontal="center" vertical="center" wrapText="1"/>
    </xf>
    <xf numFmtId="166" fontId="69" fillId="0" borderId="2" xfId="9" applyFont="1" applyFill="1" applyBorder="1" applyAlignment="1">
      <alignment horizontal="center" vertical="center" wrapText="1"/>
    </xf>
    <xf numFmtId="0" fontId="69" fillId="0" borderId="2" xfId="9" applyNumberFormat="1" applyFont="1" applyFill="1" applyBorder="1" applyAlignment="1">
      <alignment horizontal="center" vertical="center" wrapText="1"/>
    </xf>
    <xf numFmtId="166" fontId="70" fillId="0" borderId="2" xfId="9" applyFont="1" applyFill="1" applyBorder="1" applyAlignment="1">
      <alignment horizontal="center" vertical="center"/>
    </xf>
    <xf numFmtId="166" fontId="71" fillId="0" borderId="2" xfId="9" applyFont="1" applyFill="1" applyBorder="1" applyAlignment="1">
      <alignment horizontal="center" vertical="center" wrapText="1"/>
    </xf>
    <xf numFmtId="0" fontId="66" fillId="0" borderId="2" xfId="9" applyNumberFormat="1" applyFont="1" applyFill="1" applyBorder="1" applyAlignment="1">
      <alignment horizontal="center" vertical="center" wrapText="1"/>
    </xf>
    <xf numFmtId="166" fontId="66" fillId="0" borderId="2" xfId="9" applyFont="1" applyFill="1" applyBorder="1" applyAlignment="1">
      <alignment horizontal="center" vertical="center" wrapText="1"/>
    </xf>
    <xf numFmtId="166" fontId="64" fillId="12" borderId="1" xfId="9" applyFont="1" applyFill="1" applyBorder="1" applyAlignment="1">
      <alignment horizontal="center" vertical="center" wrapText="1"/>
    </xf>
    <xf numFmtId="0" fontId="66" fillId="5" borderId="11" xfId="10" applyFont="1" applyFill="1" applyBorder="1" applyAlignment="1">
      <alignment horizontal="center" vertical="center" wrapText="1"/>
    </xf>
    <xf numFmtId="166" fontId="61" fillId="18" borderId="1" xfId="9" applyFont="1" applyFill="1" applyBorder="1" applyAlignment="1">
      <alignment horizontal="center" vertical="center" wrapText="1"/>
    </xf>
    <xf numFmtId="0" fontId="60" fillId="0" borderId="0" xfId="0" applyFont="1" applyFill="1" applyAlignment="1">
      <alignment vertical="center"/>
    </xf>
    <xf numFmtId="0" fontId="61" fillId="18" borderId="1" xfId="0" applyFont="1" applyFill="1" applyBorder="1" applyAlignment="1">
      <alignment horizontal="center" vertical="center" wrapText="1"/>
    </xf>
    <xf numFmtId="166" fontId="66" fillId="5" borderId="4" xfId="9" applyFont="1" applyFill="1" applyBorder="1" applyAlignment="1">
      <alignment horizontal="center" vertical="center" wrapText="1"/>
    </xf>
    <xf numFmtId="166" fontId="66" fillId="5" borderId="2" xfId="9" applyFont="1" applyFill="1" applyBorder="1" applyAlignment="1">
      <alignment horizontal="center" vertical="center" wrapText="1"/>
    </xf>
    <xf numFmtId="1" fontId="66" fillId="5" borderId="2" xfId="9" applyNumberFormat="1" applyFont="1" applyFill="1" applyBorder="1" applyAlignment="1">
      <alignment horizontal="center" vertical="center" wrapText="1"/>
    </xf>
    <xf numFmtId="166" fontId="68" fillId="5" borderId="2" xfId="9" applyFont="1" applyFill="1" applyBorder="1" applyAlignment="1">
      <alignment horizontal="center" vertical="center" wrapText="1"/>
    </xf>
    <xf numFmtId="166" fontId="68" fillId="5" borderId="8" xfId="9" applyFont="1" applyFill="1" applyBorder="1" applyAlignment="1">
      <alignment horizontal="center" vertical="center" wrapText="1"/>
    </xf>
    <xf numFmtId="166" fontId="69" fillId="5" borderId="2" xfId="9" applyFont="1" applyFill="1" applyBorder="1" applyAlignment="1">
      <alignment horizontal="center" vertical="center" wrapText="1"/>
    </xf>
    <xf numFmtId="0" fontId="69" fillId="5" borderId="2" xfId="9" applyNumberFormat="1" applyFont="1" applyFill="1" applyBorder="1" applyAlignment="1">
      <alignment horizontal="center" vertical="center" wrapText="1"/>
    </xf>
    <xf numFmtId="166" fontId="68" fillId="5" borderId="2" xfId="9" applyFont="1" applyFill="1" applyBorder="1" applyAlignment="1">
      <alignment horizontal="center" vertical="center"/>
    </xf>
    <xf numFmtId="166" fontId="70" fillId="5" borderId="2" xfId="9" applyFont="1" applyFill="1" applyBorder="1" applyAlignment="1">
      <alignment horizontal="center" vertical="center"/>
    </xf>
    <xf numFmtId="166" fontId="71" fillId="5" borderId="2" xfId="9" applyFont="1" applyFill="1" applyBorder="1" applyAlignment="1">
      <alignment horizontal="center" vertical="center" wrapText="1"/>
    </xf>
    <xf numFmtId="0" fontId="66" fillId="5" borderId="2" xfId="9" applyNumberFormat="1" applyFont="1" applyFill="1" applyBorder="1" applyAlignment="1">
      <alignment horizontal="center" vertical="center" wrapText="1"/>
    </xf>
    <xf numFmtId="0" fontId="66" fillId="5" borderId="2" xfId="1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9" fillId="5" borderId="1" xfId="9" applyNumberFormat="1" applyFont="1" applyFill="1" applyBorder="1" applyAlignment="1">
      <alignment vertical="center" wrapText="1"/>
    </xf>
    <xf numFmtId="166" fontId="61" fillId="18" borderId="3" xfId="9" applyFont="1" applyFill="1" applyBorder="1" applyAlignment="1">
      <alignment horizontal="center" vertical="center" wrapText="1"/>
    </xf>
    <xf numFmtId="166" fontId="66" fillId="0" borderId="0" xfId="9" applyFont="1" applyFill="1" applyBorder="1" applyAlignment="1">
      <alignment horizontal="center" vertical="center" wrapText="1"/>
    </xf>
    <xf numFmtId="0" fontId="66" fillId="0" borderId="14" xfId="0" applyFont="1" applyFill="1" applyBorder="1" applyAlignment="1">
      <alignment horizontal="center" vertical="center" wrapText="1"/>
    </xf>
    <xf numFmtId="1" fontId="66" fillId="0" borderId="11" xfId="9" applyNumberFormat="1" applyFont="1" applyFill="1" applyBorder="1" applyAlignment="1">
      <alignment horizontal="center" vertical="center" wrapText="1"/>
    </xf>
    <xf numFmtId="166" fontId="69" fillId="0" borderId="11" xfId="9" applyFont="1" applyFill="1" applyBorder="1" applyAlignment="1">
      <alignment horizontal="center" vertical="center" wrapText="1"/>
    </xf>
    <xf numFmtId="166" fontId="70" fillId="0" borderId="10" xfId="9" applyFont="1" applyFill="1" applyBorder="1" applyAlignment="1">
      <alignment horizontal="center" vertical="center"/>
    </xf>
    <xf numFmtId="166" fontId="61" fillId="18" borderId="2" xfId="9" applyFont="1" applyFill="1" applyBorder="1" applyAlignment="1">
      <alignment horizontal="center" vertical="center" wrapText="1"/>
    </xf>
    <xf numFmtId="166" fontId="66" fillId="0" borderId="4" xfId="9" applyFont="1" applyFill="1" applyBorder="1" applyAlignment="1">
      <alignment horizontal="center" vertical="center" wrapText="1"/>
    </xf>
    <xf numFmtId="0" fontId="66" fillId="0" borderId="11" xfId="0" applyFont="1" applyFill="1" applyBorder="1" applyAlignment="1">
      <alignment horizontal="center" vertical="center" wrapText="1"/>
    </xf>
    <xf numFmtId="0" fontId="61" fillId="18" borderId="2" xfId="0" applyFont="1" applyFill="1" applyBorder="1" applyAlignment="1">
      <alignment horizontal="center" vertical="center" wrapText="1"/>
    </xf>
    <xf numFmtId="166" fontId="70" fillId="0" borderId="2" xfId="12" applyFont="1" applyFill="1" applyBorder="1" applyAlignment="1">
      <alignment horizontal="center" vertical="center"/>
    </xf>
    <xf numFmtId="166" fontId="70" fillId="0" borderId="2" xfId="12" applyFont="1" applyFill="1" applyBorder="1" applyAlignment="1">
      <alignment horizontal="center" vertical="center" wrapText="1"/>
    </xf>
    <xf numFmtId="0" fontId="66" fillId="0" borderId="2" xfId="0" applyFont="1" applyFill="1" applyBorder="1" applyAlignment="1">
      <alignment horizontal="center" vertical="center" wrapText="1"/>
    </xf>
    <xf numFmtId="1" fontId="66" fillId="0" borderId="2" xfId="9" applyNumberFormat="1" applyFont="1" applyFill="1" applyBorder="1" applyAlignment="1">
      <alignment horizontal="center" vertical="center" wrapText="1"/>
    </xf>
    <xf numFmtId="166" fontId="68" fillId="0" borderId="2" xfId="9" applyFont="1" applyFill="1" applyBorder="1" applyAlignment="1">
      <alignment horizontal="center" vertical="center"/>
    </xf>
    <xf numFmtId="166" fontId="66" fillId="0" borderId="2" xfId="9" applyFont="1" applyFill="1" applyBorder="1" applyAlignment="1">
      <alignment horizontal="center" vertical="center"/>
    </xf>
    <xf numFmtId="166" fontId="61" fillId="17" borderId="2" xfId="9" applyFont="1" applyFill="1" applyBorder="1" applyAlignment="1">
      <alignment horizontal="center" vertical="center" wrapText="1"/>
    </xf>
    <xf numFmtId="166" fontId="66" fillId="5" borderId="2" xfId="9" applyFont="1" applyFill="1" applyBorder="1" applyAlignment="1">
      <alignment horizontal="center" vertical="center"/>
    </xf>
    <xf numFmtId="0" fontId="60" fillId="19" borderId="0" xfId="0" applyFont="1" applyFill="1" applyAlignment="1">
      <alignment vertical="center"/>
    </xf>
    <xf numFmtId="166" fontId="72" fillId="12" borderId="3" xfId="9" applyFont="1" applyFill="1" applyBorder="1" applyAlignment="1">
      <alignment horizontal="center" vertical="center" wrapText="1"/>
    </xf>
    <xf numFmtId="166" fontId="64" fillId="0" borderId="0" xfId="9" applyFont="1" applyFill="1" applyBorder="1" applyAlignment="1">
      <alignment horizontal="center" vertical="center" wrapText="1"/>
    </xf>
    <xf numFmtId="0" fontId="66" fillId="0" borderId="0" xfId="10" applyFont="1" applyFill="1" applyBorder="1" applyAlignment="1">
      <alignment horizontal="center" vertical="center" wrapText="1"/>
    </xf>
    <xf numFmtId="166" fontId="61" fillId="0" borderId="0" xfId="9" applyFont="1" applyFill="1" applyBorder="1" applyAlignment="1">
      <alignment horizontal="center" vertical="center" wrapText="1"/>
    </xf>
    <xf numFmtId="0" fontId="66" fillId="0" borderId="0" xfId="0" applyFont="1" applyFill="1" applyBorder="1" applyAlignment="1">
      <alignment horizontal="center" vertical="center" wrapText="1"/>
    </xf>
    <xf numFmtId="1" fontId="66" fillId="0" borderId="0" xfId="9" applyNumberFormat="1" applyFont="1" applyFill="1" applyBorder="1" applyAlignment="1">
      <alignment horizontal="center" vertical="center" wrapText="1"/>
    </xf>
    <xf numFmtId="166" fontId="68" fillId="0" borderId="0" xfId="9" applyFont="1" applyFill="1" applyBorder="1" applyAlignment="1">
      <alignment horizontal="center" vertical="center" wrapText="1"/>
    </xf>
    <xf numFmtId="166" fontId="69" fillId="0" borderId="0" xfId="9" applyFont="1" applyFill="1" applyBorder="1" applyAlignment="1">
      <alignment horizontal="center" vertical="center" wrapText="1"/>
    </xf>
    <xf numFmtId="0" fontId="69" fillId="0" borderId="0" xfId="9" applyNumberFormat="1" applyFont="1" applyFill="1" applyBorder="1" applyAlignment="1">
      <alignment horizontal="center" vertical="center" wrapText="1"/>
    </xf>
    <xf numFmtId="166" fontId="68" fillId="0" borderId="0" xfId="9" applyFont="1" applyFill="1" applyBorder="1" applyAlignment="1">
      <alignment horizontal="center" vertical="center"/>
    </xf>
    <xf numFmtId="166" fontId="70" fillId="0" borderId="0" xfId="9" applyFont="1" applyFill="1" applyBorder="1" applyAlignment="1">
      <alignment horizontal="center" vertical="center"/>
    </xf>
    <xf numFmtId="166" fontId="71" fillId="0" borderId="0" xfId="9" applyFont="1" applyFill="1" applyBorder="1" applyAlignment="1">
      <alignment horizontal="center" vertical="center" wrapText="1"/>
    </xf>
    <xf numFmtId="0" fontId="66" fillId="0" borderId="0" xfId="9" applyNumberFormat="1" applyFont="1" applyFill="1" applyBorder="1" applyAlignment="1">
      <alignment horizontal="center" vertical="center" wrapText="1"/>
    </xf>
    <xf numFmtId="0" fontId="60" fillId="0" borderId="0" xfId="0" applyFont="1" applyFill="1" applyBorder="1" applyAlignment="1">
      <alignment vertical="center"/>
    </xf>
    <xf numFmtId="0" fontId="60" fillId="0" borderId="0" xfId="0" applyFont="1" applyBorder="1" applyAlignment="1">
      <alignment vertical="center"/>
    </xf>
    <xf numFmtId="0" fontId="76" fillId="0" borderId="0" xfId="10" applyFont="1" applyFill="1" applyBorder="1" applyAlignment="1">
      <alignment vertical="center" wrapText="1"/>
    </xf>
    <xf numFmtId="166" fontId="66" fillId="0" borderId="7" xfId="9" applyFont="1" applyFill="1" applyBorder="1" applyAlignment="1">
      <alignment horizontal="center" vertical="center" wrapText="1"/>
    </xf>
    <xf numFmtId="166" fontId="66" fillId="0" borderId="3" xfId="9" applyFont="1" applyFill="1" applyBorder="1" applyAlignment="1">
      <alignment horizontal="center" vertical="center" wrapText="1"/>
    </xf>
    <xf numFmtId="166" fontId="64" fillId="5" borderId="2" xfId="9" applyFont="1" applyFill="1" applyBorder="1" applyAlignment="1">
      <alignment horizontal="center" vertical="center" wrapText="1"/>
    </xf>
    <xf numFmtId="0" fontId="63" fillId="0" borderId="0" xfId="0" applyFont="1" applyFill="1" applyBorder="1" applyAlignment="1">
      <alignment horizontal="center" vertical="center"/>
    </xf>
    <xf numFmtId="0" fontId="63" fillId="0" borderId="0" xfId="0" applyFont="1" applyFill="1" applyBorder="1" applyAlignment="1">
      <alignment horizontal="left" vertical="center"/>
    </xf>
    <xf numFmtId="0" fontId="77" fillId="0" borderId="0" xfId="0" applyFont="1" applyFill="1" applyBorder="1" applyAlignment="1">
      <alignment horizontal="left" vertical="center"/>
    </xf>
    <xf numFmtId="4" fontId="62" fillId="0" borderId="0" xfId="9" applyNumberFormat="1" applyFont="1" applyFill="1" applyBorder="1" applyAlignment="1">
      <alignment horizontal="center" vertical="center"/>
    </xf>
    <xf numFmtId="0" fontId="62" fillId="0" borderId="0" xfId="8" applyFont="1" applyFill="1" applyBorder="1" applyAlignment="1">
      <alignment horizontal="center" vertical="center"/>
    </xf>
    <xf numFmtId="1" fontId="62" fillId="0" borderId="0" xfId="8" applyNumberFormat="1" applyFont="1" applyFill="1" applyBorder="1" applyAlignment="1">
      <alignment horizontal="center" vertical="center" wrapText="1"/>
    </xf>
    <xf numFmtId="0" fontId="62" fillId="0" borderId="0" xfId="8" applyFont="1" applyFill="1" applyBorder="1" applyAlignment="1">
      <alignment horizontal="center" vertical="center" wrapText="1"/>
    </xf>
    <xf numFmtId="167" fontId="61" fillId="16" borderId="6" xfId="8" applyNumberFormat="1" applyFont="1" applyFill="1" applyBorder="1" applyAlignment="1">
      <alignment vertical="center" wrapText="1"/>
    </xf>
    <xf numFmtId="4" fontId="62" fillId="16" borderId="2" xfId="9" applyNumberFormat="1" applyFont="1" applyFill="1" applyBorder="1" applyAlignment="1">
      <alignment horizontal="center" vertical="center"/>
    </xf>
    <xf numFmtId="0" fontId="60" fillId="0" borderId="2" xfId="0" applyFont="1" applyFill="1" applyBorder="1" applyAlignment="1">
      <alignment horizontal="center" vertical="center"/>
    </xf>
    <xf numFmtId="0" fontId="80" fillId="18" borderId="2" xfId="0" applyFont="1" applyFill="1" applyBorder="1" applyAlignment="1">
      <alignment horizontal="center" vertical="center"/>
    </xf>
    <xf numFmtId="0" fontId="81" fillId="0" borderId="2" xfId="8" applyFont="1" applyFill="1" applyBorder="1" applyAlignment="1">
      <alignment horizontal="center" vertical="center"/>
    </xf>
    <xf numFmtId="0" fontId="62" fillId="0" borderId="2" xfId="8" applyFont="1" applyFill="1" applyBorder="1" applyAlignment="1">
      <alignment horizontal="center" vertical="center" wrapText="1"/>
    </xf>
    <xf numFmtId="1" fontId="81" fillId="0" borderId="2" xfId="8" applyNumberFormat="1" applyFont="1" applyFill="1" applyBorder="1" applyAlignment="1">
      <alignment horizontal="center" vertical="center" wrapText="1"/>
    </xf>
    <xf numFmtId="0" fontId="81" fillId="0" borderId="2" xfId="8" applyFont="1" applyFill="1" applyBorder="1" applyAlignment="1">
      <alignment horizontal="center" vertical="center" wrapText="1"/>
    </xf>
    <xf numFmtId="0" fontId="82" fillId="0" borderId="12" xfId="8" applyFont="1" applyFill="1" applyBorder="1" applyAlignment="1">
      <alignment horizontal="center" vertical="center"/>
    </xf>
    <xf numFmtId="0" fontId="62" fillId="0" borderId="2" xfId="8" applyFont="1" applyFill="1" applyBorder="1" applyAlignment="1">
      <alignment horizontal="center" vertical="center"/>
    </xf>
    <xf numFmtId="0" fontId="80" fillId="18" borderId="3" xfId="0" applyFont="1" applyFill="1" applyBorder="1" applyAlignment="1">
      <alignment horizontal="center" vertical="center"/>
    </xf>
    <xf numFmtId="0" fontId="81" fillId="0" borderId="3" xfId="8" applyFont="1" applyFill="1" applyBorder="1" applyAlignment="1">
      <alignment horizontal="center" vertical="center"/>
    </xf>
    <xf numFmtId="1" fontId="81" fillId="0" borderId="12" xfId="8" applyNumberFormat="1" applyFont="1" applyFill="1" applyBorder="1" applyAlignment="1">
      <alignment horizontal="center" vertical="center" wrapText="1"/>
    </xf>
    <xf numFmtId="0" fontId="81" fillId="0" borderId="12" xfId="8" applyFont="1" applyFill="1" applyBorder="1" applyAlignment="1">
      <alignment horizontal="center" vertical="center" wrapText="1"/>
    </xf>
    <xf numFmtId="0" fontId="62" fillId="0" borderId="3" xfId="8" applyFont="1" applyFill="1" applyBorder="1" applyAlignment="1">
      <alignment horizontal="center" vertical="center"/>
    </xf>
    <xf numFmtId="0" fontId="60" fillId="5" borderId="2" xfId="0" applyFont="1" applyFill="1" applyBorder="1" applyAlignment="1">
      <alignment horizontal="center" vertical="center"/>
    </xf>
    <xf numFmtId="0" fontId="83" fillId="18" borderId="3" xfId="0" applyFont="1" applyFill="1" applyBorder="1" applyAlignment="1">
      <alignment horizontal="center" vertical="center"/>
    </xf>
    <xf numFmtId="0" fontId="81" fillId="5" borderId="3" xfId="8" applyFont="1" applyFill="1" applyBorder="1" applyAlignment="1">
      <alignment horizontal="center" vertical="center"/>
    </xf>
    <xf numFmtId="0" fontId="62" fillId="5" borderId="2" xfId="8" applyFont="1" applyFill="1" applyBorder="1" applyAlignment="1">
      <alignment horizontal="center" vertical="center" wrapText="1"/>
    </xf>
    <xf numFmtId="1" fontId="81" fillId="5" borderId="12" xfId="8" applyNumberFormat="1" applyFont="1" applyFill="1" applyBorder="1" applyAlignment="1">
      <alignment horizontal="center" vertical="center" wrapText="1"/>
    </xf>
    <xf numFmtId="0" fontId="81" fillId="5" borderId="12" xfId="8" applyFont="1" applyFill="1" applyBorder="1" applyAlignment="1">
      <alignment horizontal="center" vertical="center" wrapText="1"/>
    </xf>
    <xf numFmtId="0" fontId="82" fillId="5" borderId="12" xfId="8" applyFont="1" applyFill="1" applyBorder="1" applyAlignment="1">
      <alignment horizontal="center" vertical="center"/>
    </xf>
    <xf numFmtId="0" fontId="62" fillId="5" borderId="2" xfId="8" applyFont="1" applyFill="1" applyBorder="1" applyAlignment="1">
      <alignment horizontal="center" vertical="center"/>
    </xf>
    <xf numFmtId="0" fontId="60" fillId="0" borderId="0" xfId="0" applyFont="1" applyFill="1" applyBorder="1" applyAlignment="1">
      <alignment horizontal="center" vertical="center"/>
    </xf>
    <xf numFmtId="0" fontId="81" fillId="0" borderId="0" xfId="8" applyFont="1" applyFill="1" applyBorder="1" applyAlignment="1">
      <alignment horizontal="center" vertical="center"/>
    </xf>
    <xf numFmtId="1" fontId="81" fillId="0" borderId="0" xfId="8" applyNumberFormat="1" applyFont="1" applyFill="1" applyBorder="1" applyAlignment="1">
      <alignment horizontal="center" vertical="center" wrapText="1"/>
    </xf>
    <xf numFmtId="0" fontId="81" fillId="0" borderId="0" xfId="8" applyFont="1" applyFill="1" applyBorder="1" applyAlignment="1">
      <alignment horizontal="center" vertical="center" wrapText="1"/>
    </xf>
    <xf numFmtId="0" fontId="82" fillId="0" borderId="0" xfId="8" applyFont="1" applyFill="1" applyBorder="1" applyAlignment="1">
      <alignment horizontal="center" vertical="center"/>
    </xf>
    <xf numFmtId="0" fontId="80" fillId="0" borderId="0" xfId="0" applyFont="1" applyFill="1" applyBorder="1" applyAlignment="1">
      <alignment horizontal="center" vertical="center"/>
    </xf>
    <xf numFmtId="166" fontId="61" fillId="0" borderId="0" xfId="9" applyFont="1" applyFill="1" applyBorder="1" applyAlignment="1">
      <alignment horizontal="center" vertical="center"/>
    </xf>
    <xf numFmtId="2" fontId="83" fillId="12" borderId="0" xfId="0" applyNumberFormat="1" applyFont="1" applyFill="1" applyBorder="1" applyAlignment="1">
      <alignment horizontal="left" vertical="center"/>
    </xf>
    <xf numFmtId="4" fontId="84" fillId="12" borderId="0" xfId="0" applyNumberFormat="1" applyFont="1" applyFill="1" applyBorder="1" applyAlignment="1">
      <alignment horizontal="center" vertical="center"/>
    </xf>
    <xf numFmtId="2" fontId="84" fillId="12" borderId="5" xfId="0" applyNumberFormat="1" applyFont="1" applyFill="1" applyBorder="1" applyAlignment="1">
      <alignment horizontal="left" vertical="center"/>
    </xf>
    <xf numFmtId="0" fontId="86" fillId="5" borderId="0" xfId="0" applyFont="1" applyFill="1" applyBorder="1" applyAlignment="1">
      <alignment vertical="center"/>
    </xf>
    <xf numFmtId="2" fontId="84" fillId="12" borderId="14" xfId="0" applyNumberFormat="1" applyFont="1" applyFill="1" applyBorder="1" applyAlignment="1">
      <alignment horizontal="left" vertical="center"/>
    </xf>
    <xf numFmtId="2" fontId="84" fillId="12" borderId="0" xfId="0" applyNumberFormat="1" applyFont="1" applyFill="1" applyBorder="1" applyAlignment="1">
      <alignment horizontal="left" vertical="center"/>
    </xf>
    <xf numFmtId="43" fontId="62" fillId="5" borderId="0" xfId="7" applyFont="1" applyFill="1" applyBorder="1" applyAlignment="1">
      <alignment horizontal="center" vertical="center" wrapText="1"/>
    </xf>
    <xf numFmtId="166" fontId="62" fillId="5" borderId="0" xfId="9" applyFont="1" applyFill="1" applyBorder="1" applyAlignment="1">
      <alignment horizontal="center" vertical="center"/>
    </xf>
    <xf numFmtId="0" fontId="86" fillId="5" borderId="5" xfId="0" applyFont="1" applyFill="1" applyBorder="1" applyAlignment="1">
      <alignment horizontal="center" vertical="center"/>
    </xf>
    <xf numFmtId="2" fontId="84" fillId="12" borderId="14" xfId="0" applyNumberFormat="1" applyFont="1" applyFill="1" applyBorder="1" applyAlignment="1">
      <alignment horizontal="center" vertical="center"/>
    </xf>
    <xf numFmtId="2" fontId="60" fillId="12" borderId="0" xfId="0" applyNumberFormat="1" applyFont="1" applyFill="1" applyBorder="1" applyAlignment="1">
      <alignment horizontal="center" vertical="center" wrapText="1"/>
    </xf>
    <xf numFmtId="166" fontId="81" fillId="12" borderId="0" xfId="9" applyFont="1" applyFill="1" applyBorder="1" applyAlignment="1">
      <alignment horizontal="center" vertical="center"/>
    </xf>
    <xf numFmtId="4" fontId="60" fillId="0" borderId="0" xfId="0" applyNumberFormat="1" applyFont="1" applyBorder="1" applyAlignment="1">
      <alignment horizontal="center" vertical="center"/>
    </xf>
    <xf numFmtId="0" fontId="60" fillId="0" borderId="0" xfId="0" applyFont="1" applyBorder="1" applyAlignment="1">
      <alignment horizontal="center" vertical="center"/>
    </xf>
    <xf numFmtId="0" fontId="60" fillId="12" borderId="0" xfId="0" applyFont="1" applyFill="1" applyAlignment="1">
      <alignment vertical="center"/>
    </xf>
    <xf numFmtId="0" fontId="60" fillId="0" borderId="0" xfId="0" applyFont="1" applyBorder="1" applyAlignment="1">
      <alignment horizontal="center" vertical="center" wrapText="1"/>
    </xf>
    <xf numFmtId="166" fontId="89" fillId="12" borderId="0" xfId="9" applyFont="1" applyFill="1" applyBorder="1" applyAlignment="1">
      <alignment horizontal="center" vertical="center"/>
    </xf>
    <xf numFmtId="166" fontId="62" fillId="12" borderId="0" xfId="9" applyFont="1" applyFill="1" applyBorder="1" applyAlignment="1">
      <alignment horizontal="center" vertical="center"/>
    </xf>
    <xf numFmtId="166" fontId="62" fillId="12" borderId="5" xfId="9" applyFont="1" applyFill="1" applyBorder="1" applyAlignment="1">
      <alignment horizontal="center" vertical="center"/>
    </xf>
    <xf numFmtId="0" fontId="86" fillId="0" borderId="0" xfId="0" applyFont="1" applyAlignment="1">
      <alignment vertical="center"/>
    </xf>
    <xf numFmtId="0" fontId="62" fillId="20" borderId="0" xfId="13" applyNumberFormat="1" applyFont="1" applyFill="1" applyBorder="1" applyAlignment="1">
      <alignment horizontal="center" vertical="center"/>
    </xf>
    <xf numFmtId="4" fontId="81" fillId="20" borderId="0" xfId="14" applyNumberFormat="1" applyFont="1" applyFill="1" applyBorder="1" applyAlignment="1">
      <alignment horizontal="center" vertical="center"/>
    </xf>
    <xf numFmtId="168" fontId="81" fillId="20" borderId="0" xfId="14" applyNumberFormat="1" applyFont="1" applyFill="1" applyBorder="1" applyAlignment="1">
      <alignment horizontal="center" vertical="center"/>
    </xf>
    <xf numFmtId="168" fontId="81" fillId="20" borderId="0" xfId="14" applyNumberFormat="1" applyFont="1" applyFill="1" applyBorder="1" applyAlignment="1">
      <alignment horizontal="center" vertical="center" wrapText="1"/>
    </xf>
    <xf numFmtId="0" fontId="62" fillId="20" borderId="5" xfId="0" applyFont="1" applyFill="1" applyBorder="1" applyAlignment="1">
      <alignment horizontal="center" vertical="center"/>
    </xf>
    <xf numFmtId="0" fontId="81" fillId="12" borderId="14" xfId="13" applyFont="1" applyFill="1" applyBorder="1" applyAlignment="1">
      <alignment horizontal="center" vertical="center"/>
    </xf>
    <xf numFmtId="0" fontId="81" fillId="12" borderId="0" xfId="0" applyNumberFormat="1" applyFont="1" applyFill="1" applyBorder="1" applyAlignment="1">
      <alignment horizontal="right" vertical="center"/>
    </xf>
    <xf numFmtId="0" fontId="81" fillId="12" borderId="0" xfId="13" applyFont="1" applyFill="1" applyBorder="1" applyAlignment="1">
      <alignment horizontal="left" vertical="center"/>
    </xf>
    <xf numFmtId="0" fontId="81" fillId="12" borderId="5" xfId="13" applyFont="1" applyFill="1" applyBorder="1" applyAlignment="1">
      <alignment horizontal="left" vertical="center"/>
    </xf>
    <xf numFmtId="168" fontId="62" fillId="20" borderId="0" xfId="14" applyNumberFormat="1" applyFont="1" applyFill="1" applyBorder="1" applyAlignment="1">
      <alignment horizontal="center" vertical="center"/>
    </xf>
    <xf numFmtId="0" fontId="81" fillId="12" borderId="0" xfId="14" applyNumberFormat="1" applyFont="1" applyFill="1" applyBorder="1" applyAlignment="1">
      <alignment horizontal="left" vertical="center"/>
    </xf>
    <xf numFmtId="4" fontId="81" fillId="12" borderId="0" xfId="14" applyNumberFormat="1" applyFont="1" applyFill="1" applyBorder="1" applyAlignment="1">
      <alignment horizontal="center" vertical="center"/>
    </xf>
    <xf numFmtId="0" fontId="81" fillId="12" borderId="5" xfId="14" applyNumberFormat="1" applyFont="1" applyFill="1" applyBorder="1" applyAlignment="1">
      <alignment horizontal="left" vertical="center"/>
    </xf>
    <xf numFmtId="4" fontId="62" fillId="20" borderId="0" xfId="14" applyNumberFormat="1" applyFont="1" applyFill="1" applyBorder="1" applyAlignment="1">
      <alignment horizontal="center" vertical="center"/>
    </xf>
    <xf numFmtId="0" fontId="81" fillId="12" borderId="0" xfId="0" applyNumberFormat="1" applyFont="1" applyFill="1" applyBorder="1" applyAlignment="1">
      <alignment horizontal="left" vertical="center"/>
    </xf>
    <xf numFmtId="0" fontId="81" fillId="12" borderId="5" xfId="0" applyNumberFormat="1" applyFont="1" applyFill="1" applyBorder="1" applyAlignment="1">
      <alignment horizontal="left" vertical="center"/>
    </xf>
    <xf numFmtId="0" fontId="81" fillId="12" borderId="0" xfId="13" applyNumberFormat="1" applyFont="1" applyFill="1" applyBorder="1" applyAlignment="1">
      <alignment horizontal="left" vertical="center"/>
    </xf>
    <xf numFmtId="0" fontId="81" fillId="12" borderId="5" xfId="13" applyNumberFormat="1" applyFont="1" applyFill="1" applyBorder="1" applyAlignment="1">
      <alignment horizontal="left" vertical="center"/>
    </xf>
    <xf numFmtId="0" fontId="81" fillId="12" borderId="0" xfId="0" applyNumberFormat="1" applyFont="1" applyFill="1" applyBorder="1" applyAlignment="1">
      <alignment horizontal="center" vertical="center"/>
    </xf>
    <xf numFmtId="0" fontId="81" fillId="12" borderId="14" xfId="15" applyFont="1" applyFill="1" applyBorder="1" applyAlignment="1">
      <alignment horizontal="center" vertical="center"/>
    </xf>
    <xf numFmtId="0" fontId="81" fillId="12" borderId="0" xfId="13" applyNumberFormat="1" applyFont="1" applyFill="1" applyBorder="1" applyAlignment="1">
      <alignment horizontal="right" vertical="center"/>
    </xf>
    <xf numFmtId="168" fontId="81" fillId="12" borderId="0" xfId="14" applyNumberFormat="1" applyFont="1" applyFill="1" applyBorder="1" applyAlignment="1">
      <alignment horizontal="center" vertical="center"/>
    </xf>
    <xf numFmtId="0" fontId="86" fillId="12" borderId="0" xfId="0" applyFont="1" applyFill="1" applyBorder="1" applyAlignment="1">
      <alignment horizontal="center" vertical="center" wrapText="1"/>
    </xf>
    <xf numFmtId="0" fontId="86" fillId="5" borderId="0" xfId="0" applyFont="1" applyFill="1" applyBorder="1" applyAlignment="1">
      <alignment horizontal="center" vertical="center"/>
    </xf>
    <xf numFmtId="0" fontId="81" fillId="12" borderId="5" xfId="0" applyFont="1" applyFill="1" applyBorder="1" applyAlignment="1">
      <alignment horizontal="center" vertical="center"/>
    </xf>
    <xf numFmtId="0" fontId="81" fillId="12" borderId="0" xfId="0" applyFont="1" applyFill="1" applyBorder="1" applyAlignment="1">
      <alignment horizontal="right" vertical="center"/>
    </xf>
    <xf numFmtId="168" fontId="81" fillId="12" borderId="0" xfId="14" applyNumberFormat="1" applyFont="1" applyFill="1" applyBorder="1" applyAlignment="1">
      <alignment horizontal="left" vertical="center"/>
    </xf>
    <xf numFmtId="0" fontId="81" fillId="12" borderId="12" xfId="15" applyFont="1" applyFill="1" applyBorder="1" applyAlignment="1">
      <alignment horizontal="center" vertical="center"/>
    </xf>
    <xf numFmtId="0" fontId="81" fillId="12" borderId="15" xfId="0" applyFont="1" applyFill="1" applyBorder="1" applyAlignment="1">
      <alignment horizontal="right" vertical="center"/>
    </xf>
    <xf numFmtId="168" fontId="81" fillId="12" borderId="15" xfId="14" applyNumberFormat="1" applyFont="1" applyFill="1" applyBorder="1" applyAlignment="1">
      <alignment horizontal="left" vertical="center"/>
    </xf>
    <xf numFmtId="4" fontId="81" fillId="12" borderId="15" xfId="14" applyNumberFormat="1" applyFont="1" applyFill="1" applyBorder="1" applyAlignment="1">
      <alignment horizontal="center" vertical="center"/>
    </xf>
    <xf numFmtId="168" fontId="81" fillId="12" borderId="15" xfId="14" applyNumberFormat="1" applyFont="1" applyFill="1" applyBorder="1" applyAlignment="1">
      <alignment horizontal="center" vertical="center"/>
    </xf>
    <xf numFmtId="0" fontId="86" fillId="12" borderId="15" xfId="0" applyFont="1" applyFill="1" applyBorder="1" applyAlignment="1">
      <alignment horizontal="center" vertical="center"/>
    </xf>
    <xf numFmtId="0" fontId="86" fillId="12" borderId="15" xfId="0" applyFont="1" applyFill="1" applyBorder="1" applyAlignment="1">
      <alignment horizontal="center" vertical="center" wrapText="1"/>
    </xf>
    <xf numFmtId="0" fontId="81" fillId="12" borderId="13" xfId="0" applyFont="1" applyFill="1" applyBorder="1" applyAlignment="1">
      <alignment horizontal="center" vertical="center"/>
    </xf>
    <xf numFmtId="4" fontId="17" fillId="0" borderId="0" xfId="0" applyNumberFormat="1" applyFont="1" applyAlignment="1">
      <alignment horizontal="center" vertical="center"/>
    </xf>
    <xf numFmtId="0" fontId="17" fillId="0" borderId="0" xfId="0" applyFont="1" applyAlignment="1">
      <alignment horizontal="center" vertical="center"/>
    </xf>
    <xf numFmtId="0" fontId="17" fillId="0" borderId="5" xfId="0" applyFont="1" applyBorder="1" applyAlignment="1">
      <alignment horizontal="center" vertical="center"/>
    </xf>
    <xf numFmtId="0" fontId="17" fillId="0" borderId="0" xfId="0" applyFont="1" applyAlignment="1">
      <alignment horizontal="center" vertical="center" wrapText="1"/>
    </xf>
    <xf numFmtId="0" fontId="93" fillId="0" borderId="0" xfId="0" applyFont="1" applyFill="1" applyBorder="1" applyAlignment="1">
      <alignment horizontal="center" vertical="center" wrapText="1"/>
    </xf>
    <xf numFmtId="0" fontId="61" fillId="0" borderId="0" xfId="8" applyFont="1" applyFill="1" applyBorder="1" applyAlignment="1">
      <alignment horizontal="center" vertical="center"/>
    </xf>
    <xf numFmtId="0" fontId="61" fillId="0" borderId="0" xfId="8" applyFont="1" applyFill="1" applyBorder="1" applyAlignment="1">
      <alignment horizontal="center" vertical="center" wrapText="1"/>
    </xf>
    <xf numFmtId="1" fontId="61" fillId="0" borderId="0" xfId="8" applyNumberFormat="1" applyFont="1" applyFill="1" applyBorder="1" applyAlignment="1">
      <alignment horizontal="center" vertical="center" wrapText="1"/>
    </xf>
    <xf numFmtId="0" fontId="78" fillId="0" borderId="0" xfId="0" applyFont="1" applyFill="1" applyBorder="1"/>
    <xf numFmtId="0" fontId="70" fillId="0" borderId="6" xfId="10" applyFont="1" applyFill="1" applyBorder="1" applyAlignment="1">
      <alignment horizontal="center" vertical="center" wrapText="1"/>
    </xf>
    <xf numFmtId="0" fontId="67" fillId="18" borderId="1" xfId="10" applyFont="1" applyFill="1" applyBorder="1" applyAlignment="1">
      <alignment horizontal="center" vertical="center" wrapText="1"/>
    </xf>
    <xf numFmtId="0" fontId="70" fillId="0" borderId="2" xfId="10" applyFont="1" applyFill="1" applyBorder="1" applyAlignment="1">
      <alignment horizontal="center" vertical="center" wrapText="1"/>
    </xf>
    <xf numFmtId="166" fontId="70" fillId="0" borderId="2" xfId="12" applyNumberFormat="1" applyFont="1" applyFill="1" applyBorder="1" applyAlignment="1">
      <alignment horizontal="center" vertical="center"/>
    </xf>
    <xf numFmtId="166" fontId="71" fillId="0" borderId="2" xfId="12" applyNumberFormat="1" applyFont="1" applyFill="1" applyBorder="1" applyAlignment="1">
      <alignment horizontal="center" vertical="center"/>
    </xf>
    <xf numFmtId="0" fontId="71" fillId="0" borderId="2" xfId="10" applyFont="1" applyFill="1" applyBorder="1" applyAlignment="1">
      <alignment horizontal="center" vertical="center" wrapText="1"/>
    </xf>
    <xf numFmtId="0" fontId="71" fillId="0" borderId="2" xfId="8" applyFont="1" applyFill="1" applyBorder="1" applyAlignment="1">
      <alignment horizontal="center" vertical="center"/>
    </xf>
    <xf numFmtId="0" fontId="95" fillId="0" borderId="2" xfId="10" applyFont="1" applyFill="1" applyBorder="1" applyAlignment="1">
      <alignment horizontal="center" vertical="center" wrapText="1"/>
    </xf>
    <xf numFmtId="0" fontId="68" fillId="0" borderId="0" xfId="10" applyFont="1" applyFill="1" applyBorder="1" applyAlignment="1">
      <alignment horizontal="center" vertical="center" wrapText="1"/>
    </xf>
    <xf numFmtId="0" fontId="66" fillId="0" borderId="1" xfId="10" applyFont="1" applyFill="1" applyBorder="1" applyAlignment="1">
      <alignment horizontal="center" vertical="center" wrapText="1"/>
    </xf>
    <xf numFmtId="0" fontId="67" fillId="18" borderId="7" xfId="10" applyFont="1" applyFill="1" applyBorder="1" applyAlignment="1">
      <alignment horizontal="center" vertical="center" wrapText="1"/>
    </xf>
    <xf numFmtId="0" fontId="67" fillId="18" borderId="3" xfId="10" applyFont="1" applyFill="1" applyBorder="1" applyAlignment="1">
      <alignment horizontal="center" vertical="center" wrapText="1"/>
    </xf>
    <xf numFmtId="0" fontId="61" fillId="18" borderId="7" xfId="0" applyFont="1" applyFill="1" applyBorder="1" applyAlignment="1">
      <alignment horizontal="center" vertical="center" wrapText="1"/>
    </xf>
    <xf numFmtId="166" fontId="68" fillId="0" borderId="1" xfId="9" applyFont="1" applyFill="1" applyBorder="1" applyAlignment="1">
      <alignment horizontal="center" vertical="center" wrapText="1"/>
    </xf>
    <xf numFmtId="0" fontId="69" fillId="0" borderId="1" xfId="9" applyNumberFormat="1" applyFont="1" applyFill="1" applyBorder="1" applyAlignment="1">
      <alignment horizontal="center" vertical="center" wrapText="1"/>
    </xf>
    <xf numFmtId="166" fontId="68" fillId="0" borderId="1" xfId="9" applyFont="1" applyFill="1" applyBorder="1" applyAlignment="1">
      <alignment horizontal="center" vertical="center"/>
    </xf>
    <xf numFmtId="0" fontId="66" fillId="0" borderId="1" xfId="9" applyNumberFormat="1" applyFont="1" applyFill="1" applyBorder="1" applyAlignment="1">
      <alignment horizontal="center" vertical="center" wrapText="1"/>
    </xf>
    <xf numFmtId="0" fontId="66" fillId="0" borderId="7" xfId="0" applyFont="1" applyFill="1" applyBorder="1" applyAlignment="1">
      <alignment horizontal="center" vertical="center" wrapText="1"/>
    </xf>
    <xf numFmtId="1" fontId="66" fillId="0" borderId="7" xfId="9" applyNumberFormat="1" applyFont="1" applyFill="1" applyBorder="1" applyAlignment="1">
      <alignment horizontal="center" vertical="center" wrapText="1"/>
    </xf>
    <xf numFmtId="166" fontId="68" fillId="0" borderId="7" xfId="9" applyFont="1" applyFill="1" applyBorder="1" applyAlignment="1">
      <alignment horizontal="center" vertical="center" wrapText="1"/>
    </xf>
    <xf numFmtId="166" fontId="69" fillId="0" borderId="7" xfId="9" applyFont="1" applyFill="1" applyBorder="1" applyAlignment="1">
      <alignment horizontal="center" vertical="center" wrapText="1"/>
    </xf>
    <xf numFmtId="0" fontId="69" fillId="0" borderId="7" xfId="9" applyNumberFormat="1" applyFont="1" applyFill="1" applyBorder="1" applyAlignment="1">
      <alignment horizontal="center" vertical="center" wrapText="1"/>
    </xf>
    <xf numFmtId="166" fontId="70" fillId="0" borderId="7" xfId="9" applyFont="1" applyFill="1" applyBorder="1" applyAlignment="1">
      <alignment horizontal="center" vertical="center"/>
    </xf>
    <xf numFmtId="0" fontId="66" fillId="0" borderId="7" xfId="9" applyNumberFormat="1" applyFont="1" applyFill="1" applyBorder="1" applyAlignment="1">
      <alignment horizontal="center" vertical="center" wrapText="1"/>
    </xf>
    <xf numFmtId="0" fontId="73" fillId="0" borderId="7" xfId="9" applyNumberFormat="1" applyFont="1" applyFill="1" applyBorder="1" applyAlignment="1">
      <alignment horizontal="center" vertical="center" wrapText="1"/>
    </xf>
    <xf numFmtId="0" fontId="61" fillId="18" borderId="3" xfId="0" applyFont="1" applyFill="1" applyBorder="1" applyAlignment="1">
      <alignment horizontal="center" vertical="center" wrapText="1"/>
    </xf>
    <xf numFmtId="0" fontId="70" fillId="0" borderId="3" xfId="10" applyFont="1" applyFill="1" applyBorder="1" applyAlignment="1">
      <alignment horizontal="center" vertical="center" wrapText="1"/>
    </xf>
    <xf numFmtId="166" fontId="66" fillId="0" borderId="15" xfId="9" applyFont="1" applyFill="1" applyBorder="1" applyAlignment="1">
      <alignment horizontal="center" vertical="center" wrapText="1"/>
    </xf>
    <xf numFmtId="0" fontId="66" fillId="0" borderId="3" xfId="0" applyFont="1" applyFill="1" applyBorder="1" applyAlignment="1">
      <alignment horizontal="center" vertical="center" wrapText="1"/>
    </xf>
    <xf numFmtId="1" fontId="66" fillId="0" borderId="3" xfId="9" applyNumberFormat="1" applyFont="1" applyFill="1" applyBorder="1" applyAlignment="1">
      <alignment horizontal="center" vertical="center" wrapText="1"/>
    </xf>
    <xf numFmtId="166" fontId="68" fillId="0" borderId="3" xfId="9" applyFont="1" applyFill="1" applyBorder="1" applyAlignment="1">
      <alignment horizontal="center" vertical="center" wrapText="1"/>
    </xf>
    <xf numFmtId="166" fontId="69" fillId="0" borderId="12" xfId="9" applyFont="1" applyFill="1" applyBorder="1" applyAlignment="1">
      <alignment horizontal="center" vertical="center" wrapText="1"/>
    </xf>
    <xf numFmtId="0" fontId="69" fillId="0" borderId="3" xfId="9" applyNumberFormat="1" applyFont="1" applyFill="1" applyBorder="1" applyAlignment="1">
      <alignment horizontal="center" vertical="center" wrapText="1"/>
    </xf>
    <xf numFmtId="166" fontId="70" fillId="0" borderId="3" xfId="9" applyFont="1" applyFill="1" applyBorder="1" applyAlignment="1">
      <alignment horizontal="center" vertical="center"/>
    </xf>
    <xf numFmtId="0" fontId="71" fillId="0" borderId="3" xfId="8" applyFont="1" applyFill="1" applyBorder="1" applyAlignment="1">
      <alignment horizontal="center" vertical="center"/>
    </xf>
    <xf numFmtId="0" fontId="66" fillId="0" borderId="15" xfId="9" applyNumberFormat="1" applyFont="1" applyFill="1" applyBorder="1" applyAlignment="1">
      <alignment horizontal="center" vertical="center" wrapText="1"/>
    </xf>
    <xf numFmtId="0" fontId="73" fillId="0" borderId="3" xfId="9" applyNumberFormat="1" applyFont="1" applyFill="1" applyBorder="1" applyAlignment="1">
      <alignment horizontal="center" vertical="center" wrapText="1"/>
    </xf>
    <xf numFmtId="166" fontId="61" fillId="17" borderId="3" xfId="9" applyFont="1" applyFill="1" applyBorder="1" applyAlignment="1">
      <alignment horizontal="center" vertical="center" wrapText="1"/>
    </xf>
    <xf numFmtId="166" fontId="66" fillId="0" borderId="1" xfId="9" applyFont="1" applyFill="1" applyBorder="1" applyAlignment="1">
      <alignment horizontal="center" vertical="center" wrapText="1"/>
    </xf>
    <xf numFmtId="0" fontId="66" fillId="0" borderId="1" xfId="0" applyFont="1" applyFill="1" applyBorder="1" applyAlignment="1">
      <alignment horizontal="center" vertical="center" wrapText="1"/>
    </xf>
    <xf numFmtId="1" fontId="66" fillId="0" borderId="1" xfId="9" applyNumberFormat="1" applyFont="1" applyFill="1" applyBorder="1" applyAlignment="1">
      <alignment horizontal="center" vertical="center" wrapText="1"/>
    </xf>
    <xf numFmtId="166" fontId="69" fillId="0" borderId="1" xfId="9" applyFont="1" applyFill="1" applyBorder="1" applyAlignment="1">
      <alignment horizontal="center" vertical="center" wrapText="1"/>
    </xf>
    <xf numFmtId="166" fontId="70" fillId="0" borderId="1" xfId="9" applyFont="1" applyFill="1" applyBorder="1" applyAlignment="1">
      <alignment horizontal="center" vertical="center"/>
    </xf>
    <xf numFmtId="0" fontId="66" fillId="5" borderId="1" xfId="0" applyFont="1" applyFill="1" applyBorder="1" applyAlignment="1">
      <alignment horizontal="center" vertical="center" wrapText="1"/>
    </xf>
    <xf numFmtId="166" fontId="68" fillId="5" borderId="1" xfId="9" applyFont="1" applyFill="1" applyBorder="1" applyAlignment="1">
      <alignment horizontal="center" vertical="center"/>
    </xf>
    <xf numFmtId="0" fontId="66" fillId="5" borderId="3" xfId="0" applyFont="1" applyFill="1" applyBorder="1" applyAlignment="1">
      <alignment horizontal="center" vertical="center" wrapText="1"/>
    </xf>
    <xf numFmtId="0" fontId="67" fillId="18" borderId="7" xfId="10" applyFont="1" applyFill="1" applyBorder="1" applyAlignment="1">
      <alignment horizontal="center" vertical="center"/>
    </xf>
    <xf numFmtId="166" fontId="66" fillId="5" borderId="1" xfId="9" applyFont="1" applyFill="1" applyBorder="1" applyAlignment="1">
      <alignment horizontal="center" vertical="center"/>
    </xf>
    <xf numFmtId="166" fontId="69" fillId="5" borderId="2" xfId="9" applyFont="1" applyFill="1" applyBorder="1" applyAlignment="1">
      <alignment horizontal="center" vertical="center"/>
    </xf>
    <xf numFmtId="0" fontId="69" fillId="5" borderId="2" xfId="9" applyNumberFormat="1" applyFont="1" applyFill="1" applyBorder="1" applyAlignment="1">
      <alignment horizontal="center" vertical="center"/>
    </xf>
    <xf numFmtId="166" fontId="66" fillId="5" borderId="7" xfId="9" applyFont="1" applyFill="1" applyBorder="1" applyAlignment="1">
      <alignment horizontal="center" vertical="center"/>
    </xf>
    <xf numFmtId="166" fontId="68" fillId="5" borderId="7" xfId="9" applyFont="1" applyFill="1" applyBorder="1" applyAlignment="1">
      <alignment horizontal="center" vertical="center"/>
    </xf>
    <xf numFmtId="0" fontId="67" fillId="18" borderId="3" xfId="10" applyFont="1" applyFill="1" applyBorder="1" applyAlignment="1">
      <alignment horizontal="center" vertical="center"/>
    </xf>
    <xf numFmtId="166" fontId="66" fillId="5" borderId="3" xfId="9" applyFont="1" applyFill="1" applyBorder="1" applyAlignment="1">
      <alignment horizontal="center" vertical="center"/>
    </xf>
    <xf numFmtId="166" fontId="68" fillId="5" borderId="3" xfId="9" applyFont="1" applyFill="1" applyBorder="1" applyAlignment="1">
      <alignment horizontal="center" vertical="center"/>
    </xf>
    <xf numFmtId="166" fontId="68" fillId="0" borderId="7" xfId="9" applyFont="1" applyFill="1" applyBorder="1" applyAlignment="1">
      <alignment horizontal="center" vertical="center"/>
    </xf>
    <xf numFmtId="166" fontId="69" fillId="0" borderId="3" xfId="9" applyFont="1" applyFill="1" applyBorder="1" applyAlignment="1">
      <alignment horizontal="center" vertical="center"/>
    </xf>
    <xf numFmtId="166" fontId="61" fillId="18" borderId="11" xfId="9" applyFont="1" applyFill="1" applyBorder="1" applyAlignment="1">
      <alignment horizontal="center" vertical="center" wrapText="1"/>
    </xf>
    <xf numFmtId="166" fontId="66" fillId="0" borderId="11" xfId="9" applyFont="1" applyFill="1" applyBorder="1" applyAlignment="1">
      <alignment horizontal="center" vertical="center" wrapText="1"/>
    </xf>
    <xf numFmtId="166" fontId="68" fillId="0" borderId="11" xfId="9" applyFont="1" applyFill="1" applyBorder="1" applyAlignment="1">
      <alignment horizontal="center" vertical="center" wrapText="1"/>
    </xf>
    <xf numFmtId="166" fontId="71" fillId="0" borderId="1" xfId="9" applyFont="1" applyFill="1" applyBorder="1" applyAlignment="1">
      <alignment horizontal="center" vertical="center" wrapText="1"/>
    </xf>
    <xf numFmtId="166" fontId="61" fillId="18" borderId="14" xfId="9" applyFont="1" applyFill="1" applyBorder="1" applyAlignment="1">
      <alignment horizontal="center" vertical="center" wrapText="1"/>
    </xf>
    <xf numFmtId="166" fontId="61" fillId="18" borderId="12" xfId="9" applyFont="1" applyFill="1" applyBorder="1" applyAlignment="1">
      <alignment horizontal="center" vertical="center" wrapText="1"/>
    </xf>
    <xf numFmtId="166" fontId="68" fillId="0" borderId="12" xfId="9" applyFont="1" applyFill="1" applyBorder="1" applyAlignment="1">
      <alignment horizontal="center" vertical="center" wrapText="1"/>
    </xf>
    <xf numFmtId="166" fontId="68" fillId="0" borderId="12" xfId="9" applyFont="1" applyFill="1" applyBorder="1" applyAlignment="1">
      <alignment horizontal="center" vertical="center"/>
    </xf>
    <xf numFmtId="166" fontId="61" fillId="18" borderId="7" xfId="9" applyFont="1" applyFill="1" applyBorder="1" applyAlignment="1">
      <alignment horizontal="center" vertical="center" wrapText="1"/>
    </xf>
    <xf numFmtId="0" fontId="66" fillId="0" borderId="6" xfId="10" applyFont="1" applyFill="1" applyBorder="1" applyAlignment="1">
      <alignment horizontal="center" vertical="center" wrapText="1"/>
    </xf>
    <xf numFmtId="1" fontId="71" fillId="0" borderId="2" xfId="9" applyNumberFormat="1" applyFont="1" applyFill="1" applyBorder="1" applyAlignment="1">
      <alignment horizontal="center" vertical="center" wrapText="1"/>
    </xf>
    <xf numFmtId="0" fontId="73" fillId="0" borderId="2" xfId="9" applyNumberFormat="1" applyFont="1" applyFill="1" applyBorder="1" applyAlignment="1">
      <alignment horizontal="center" vertical="center" wrapText="1"/>
    </xf>
    <xf numFmtId="0" fontId="66" fillId="5" borderId="0" xfId="10" applyFont="1" applyFill="1" applyBorder="1" applyAlignment="1">
      <alignment horizontal="center" vertical="center" wrapText="1"/>
    </xf>
    <xf numFmtId="166" fontId="66" fillId="5" borderId="0" xfId="9" applyFont="1" applyFill="1" applyBorder="1" applyAlignment="1">
      <alignment horizontal="center" vertical="center" wrapText="1"/>
    </xf>
    <xf numFmtId="166" fontId="69" fillId="5" borderId="0" xfId="9" applyFont="1" applyFill="1" applyBorder="1" applyAlignment="1">
      <alignment horizontal="center" vertical="center" wrapText="1"/>
    </xf>
    <xf numFmtId="0" fontId="69" fillId="5" borderId="0" xfId="9" applyNumberFormat="1" applyFont="1" applyFill="1" applyBorder="1" applyAlignment="1">
      <alignment horizontal="center" vertical="center" wrapText="1"/>
    </xf>
    <xf numFmtId="166" fontId="68" fillId="5" borderId="0" xfId="9" applyFont="1" applyFill="1" applyBorder="1" applyAlignment="1">
      <alignment horizontal="center" vertical="center" wrapText="1"/>
    </xf>
    <xf numFmtId="166" fontId="69" fillId="5" borderId="0" xfId="9" applyFont="1" applyFill="1" applyBorder="1" applyAlignment="1">
      <alignment horizontal="center" vertical="center"/>
    </xf>
    <xf numFmtId="0" fontId="68" fillId="0" borderId="2" xfId="0" applyFont="1" applyFill="1" applyBorder="1" applyAlignment="1">
      <alignment horizontal="center" vertical="center"/>
    </xf>
    <xf numFmtId="166" fontId="69" fillId="0" borderId="2" xfId="9" applyFont="1" applyFill="1" applyBorder="1" applyAlignment="1">
      <alignment horizontal="center" vertical="center"/>
    </xf>
    <xf numFmtId="0" fontId="66" fillId="0" borderId="14" xfId="10" applyFont="1" applyFill="1" applyBorder="1" applyAlignment="1">
      <alignment horizontal="center" vertical="center" wrapText="1"/>
    </xf>
    <xf numFmtId="166" fontId="71" fillId="0" borderId="3" xfId="9" applyFont="1" applyFill="1" applyBorder="1" applyAlignment="1">
      <alignment horizontal="center" vertical="center" wrapText="1"/>
    </xf>
    <xf numFmtId="0" fontId="68" fillId="0" borderId="3" xfId="0" applyFont="1" applyFill="1" applyBorder="1" applyAlignment="1">
      <alignment horizontal="center" vertical="center"/>
    </xf>
    <xf numFmtId="166" fontId="69" fillId="0" borderId="3" xfId="9" applyFont="1" applyFill="1" applyBorder="1" applyAlignment="1">
      <alignment horizontal="center" vertical="center" wrapText="1"/>
    </xf>
    <xf numFmtId="0" fontId="71" fillId="0" borderId="3" xfId="0" applyFont="1" applyFill="1" applyBorder="1" applyAlignment="1">
      <alignment horizontal="center" vertical="center" wrapText="1"/>
    </xf>
    <xf numFmtId="0" fontId="66" fillId="0" borderId="3" xfId="9" applyNumberFormat="1" applyFont="1" applyFill="1" applyBorder="1" applyAlignment="1">
      <alignment horizontal="center" vertical="center" wrapText="1"/>
    </xf>
    <xf numFmtId="0" fontId="73" fillId="0" borderId="3" xfId="0" applyFont="1" applyFill="1" applyBorder="1" applyAlignment="1">
      <alignment horizontal="center" vertical="center" wrapText="1"/>
    </xf>
    <xf numFmtId="166" fontId="64" fillId="5" borderId="0" xfId="9" applyFont="1" applyFill="1" applyBorder="1" applyAlignment="1">
      <alignment horizontal="center" vertical="center"/>
    </xf>
    <xf numFmtId="166" fontId="61" fillId="5" borderId="0" xfId="9" applyFont="1" applyFill="1" applyBorder="1" applyAlignment="1">
      <alignment horizontal="center" vertical="center" wrapText="1"/>
    </xf>
    <xf numFmtId="0" fontId="70" fillId="5" borderId="0" xfId="10" applyFont="1" applyFill="1" applyBorder="1" applyAlignment="1">
      <alignment horizontal="center" vertical="center" wrapText="1"/>
    </xf>
    <xf numFmtId="0" fontId="66" fillId="5" borderId="0" xfId="0" applyFont="1" applyFill="1" applyBorder="1" applyAlignment="1">
      <alignment horizontal="center" vertical="center" wrapText="1"/>
    </xf>
    <xf numFmtId="166" fontId="71" fillId="5" borderId="0" xfId="9" applyFont="1" applyFill="1" applyBorder="1" applyAlignment="1">
      <alignment horizontal="center" vertical="center"/>
    </xf>
    <xf numFmtId="166" fontId="68" fillId="5" borderId="0" xfId="9" applyFont="1" applyFill="1" applyBorder="1" applyAlignment="1">
      <alignment horizontal="center" vertical="center"/>
    </xf>
    <xf numFmtId="0" fontId="71" fillId="5" borderId="0" xfId="10" applyFont="1" applyFill="1" applyBorder="1" applyAlignment="1">
      <alignment horizontal="center" vertical="center" wrapText="1"/>
    </xf>
    <xf numFmtId="166" fontId="71" fillId="5" borderId="0" xfId="9" applyFont="1" applyFill="1" applyBorder="1" applyAlignment="1">
      <alignment horizontal="center" vertical="center" wrapText="1"/>
    </xf>
    <xf numFmtId="0" fontId="66" fillId="5" borderId="0" xfId="9" applyNumberFormat="1" applyFont="1" applyFill="1" applyBorder="1" applyAlignment="1">
      <alignment horizontal="center" vertical="center" wrapText="1"/>
    </xf>
    <xf numFmtId="0" fontId="96" fillId="0" borderId="2" xfId="10" applyFont="1" applyFill="1" applyBorder="1" applyAlignment="1">
      <alignment horizontal="center" vertical="center" wrapText="1"/>
    </xf>
    <xf numFmtId="0" fontId="70" fillId="0" borderId="2" xfId="0" applyFont="1" applyFill="1" applyBorder="1" applyAlignment="1">
      <alignment horizontal="center" vertical="center"/>
    </xf>
    <xf numFmtId="166" fontId="94" fillId="18" borderId="2" xfId="0" applyNumberFormat="1" applyFont="1" applyFill="1" applyBorder="1" applyAlignment="1">
      <alignment horizontal="center" vertical="center" wrapText="1"/>
    </xf>
    <xf numFmtId="166" fontId="70" fillId="0" borderId="2" xfId="10" applyNumberFormat="1" applyFont="1" applyFill="1" applyBorder="1" applyAlignment="1">
      <alignment horizontal="center" vertical="center" wrapText="1"/>
    </xf>
    <xf numFmtId="0" fontId="66" fillId="0" borderId="2" xfId="0" applyFont="1" applyFill="1" applyBorder="1" applyAlignment="1">
      <alignment horizontal="center" vertical="center"/>
    </xf>
    <xf numFmtId="1" fontId="70" fillId="0" borderId="2" xfId="10" applyNumberFormat="1" applyFont="1" applyFill="1" applyBorder="1" applyAlignment="1">
      <alignment horizontal="center" vertical="center" wrapText="1"/>
    </xf>
    <xf numFmtId="166" fontId="71" fillId="0" borderId="2" xfId="9" applyFont="1" applyFill="1" applyBorder="1" applyAlignment="1">
      <alignment horizontal="center" vertical="center"/>
    </xf>
    <xf numFmtId="166" fontId="71" fillId="0" borderId="2" xfId="10" applyNumberFormat="1" applyFont="1" applyFill="1" applyBorder="1" applyAlignment="1">
      <alignment horizontal="center" vertical="center" wrapText="1"/>
    </xf>
    <xf numFmtId="0" fontId="73" fillId="0" borderId="2" xfId="10" applyFont="1" applyFill="1" applyBorder="1" applyAlignment="1">
      <alignment horizontal="center" vertical="center" wrapText="1"/>
    </xf>
    <xf numFmtId="166" fontId="70" fillId="0" borderId="2" xfId="10" applyNumberFormat="1" applyFont="1" applyFill="1" applyBorder="1" applyAlignment="1">
      <alignment horizontal="center" vertical="center"/>
    </xf>
    <xf numFmtId="1" fontId="70" fillId="0" borderId="2" xfId="10" applyNumberFormat="1" applyFont="1" applyFill="1" applyBorder="1" applyAlignment="1">
      <alignment horizontal="center" vertical="center"/>
    </xf>
    <xf numFmtId="0" fontId="69" fillId="0" borderId="2" xfId="9" applyNumberFormat="1" applyFont="1" applyFill="1" applyBorder="1" applyAlignment="1">
      <alignment horizontal="center" vertical="center"/>
    </xf>
    <xf numFmtId="166" fontId="71" fillId="0" borderId="2" xfId="10" applyNumberFormat="1" applyFont="1" applyFill="1" applyBorder="1" applyAlignment="1">
      <alignment horizontal="center" vertical="center"/>
    </xf>
    <xf numFmtId="0" fontId="66" fillId="0" borderId="2" xfId="9" applyNumberFormat="1" applyFont="1" applyFill="1" applyBorder="1" applyAlignment="1">
      <alignment horizontal="center" vertical="center"/>
    </xf>
    <xf numFmtId="0" fontId="73" fillId="0" borderId="2" xfId="10" applyFont="1" applyFill="1" applyBorder="1" applyAlignment="1">
      <alignment horizontal="center" vertical="center"/>
    </xf>
    <xf numFmtId="166" fontId="66" fillId="0" borderId="0" xfId="9" applyFont="1" applyFill="1" applyBorder="1" applyAlignment="1">
      <alignment horizontal="center" vertical="center"/>
    </xf>
    <xf numFmtId="166" fontId="69" fillId="0" borderId="0" xfId="9" applyFont="1" applyFill="1" applyBorder="1" applyAlignment="1">
      <alignment horizontal="center" vertical="center"/>
    </xf>
    <xf numFmtId="0" fontId="67" fillId="0" borderId="0" xfId="10" applyFont="1" applyFill="1" applyBorder="1" applyAlignment="1">
      <alignment horizontal="center" vertical="center" wrapText="1"/>
    </xf>
    <xf numFmtId="0" fontId="67" fillId="0" borderId="0" xfId="10" applyFont="1" applyFill="1" applyBorder="1" applyAlignment="1">
      <alignment vertical="center" wrapText="1"/>
    </xf>
    <xf numFmtId="0" fontId="68" fillId="0" borderId="0" xfId="0" applyFont="1" applyFill="1" applyBorder="1" applyAlignment="1">
      <alignment horizontal="center" vertical="center"/>
    </xf>
    <xf numFmtId="0" fontId="97" fillId="0" borderId="0" xfId="0" applyFont="1" applyFill="1" applyBorder="1" applyAlignment="1">
      <alignment horizontal="center" vertical="center"/>
    </xf>
    <xf numFmtId="0" fontId="73" fillId="0" borderId="0" xfId="0" applyFont="1" applyFill="1" applyBorder="1" applyAlignment="1">
      <alignment horizontal="center" vertical="center" wrapText="1"/>
    </xf>
    <xf numFmtId="0" fontId="98" fillId="0" borderId="0" xfId="4" applyFont="1"/>
    <xf numFmtId="0" fontId="99" fillId="0" borderId="0" xfId="4" applyFont="1"/>
    <xf numFmtId="0" fontId="99" fillId="0" borderId="0" xfId="4" applyFont="1" applyAlignment="1">
      <alignment vertical="center"/>
    </xf>
    <xf numFmtId="0" fontId="101" fillId="0" borderId="0" xfId="4" applyFont="1" applyAlignment="1">
      <alignment horizontal="left" vertical="center" wrapText="1"/>
    </xf>
    <xf numFmtId="0" fontId="98" fillId="0" borderId="0" xfId="4" applyFont="1" applyAlignment="1">
      <alignment horizontal="left" vertical="center" wrapText="1"/>
    </xf>
    <xf numFmtId="0" fontId="102" fillId="0" borderId="0" xfId="4" applyFont="1" applyAlignment="1">
      <alignment horizontal="center" vertical="center" wrapText="1"/>
    </xf>
    <xf numFmtId="0" fontId="102" fillId="0" borderId="0" xfId="4" applyFont="1" applyAlignment="1">
      <alignment horizontal="left" vertical="center" wrapText="1"/>
    </xf>
    <xf numFmtId="0" fontId="103" fillId="0" borderId="0" xfId="4" applyFont="1" applyAlignment="1">
      <alignment horizontal="left" vertical="center" wrapText="1"/>
    </xf>
    <xf numFmtId="0" fontId="104" fillId="0" borderId="0" xfId="4" applyFont="1" applyAlignment="1">
      <alignment vertical="center" wrapText="1"/>
    </xf>
    <xf numFmtId="0" fontId="106" fillId="0" borderId="0" xfId="4" applyFont="1" applyAlignment="1">
      <alignment vertical="center" wrapText="1"/>
    </xf>
    <xf numFmtId="8" fontId="102" fillId="0" borderId="0" xfId="4" applyNumberFormat="1" applyFont="1" applyAlignment="1">
      <alignment horizontal="left" vertical="center" wrapText="1"/>
    </xf>
    <xf numFmtId="0" fontId="107" fillId="0" borderId="0" xfId="4" applyFont="1" applyAlignment="1">
      <alignment horizontal="left" vertical="center" wrapText="1" indent="4"/>
    </xf>
    <xf numFmtId="0" fontId="100" fillId="0" borderId="0" xfId="4" applyFont="1" applyAlignment="1">
      <alignment vertical="center" wrapText="1"/>
    </xf>
    <xf numFmtId="0" fontId="108" fillId="0" borderId="0" xfId="4" applyFont="1" applyAlignment="1">
      <alignment vertical="center" wrapText="1"/>
    </xf>
    <xf numFmtId="0" fontId="109" fillId="0" borderId="0" xfId="4" applyFont="1"/>
    <xf numFmtId="0" fontId="108" fillId="0" borderId="0" xfId="4" applyFont="1" applyAlignment="1">
      <alignment horizontal="center" vertical="center" wrapText="1"/>
    </xf>
    <xf numFmtId="0" fontId="108" fillId="0" borderId="0" xfId="4" applyFont="1" applyAlignment="1">
      <alignment horizontal="left" vertical="center" wrapText="1"/>
    </xf>
    <xf numFmtId="0" fontId="104" fillId="0" borderId="0" xfId="4" applyFont="1" applyAlignment="1">
      <alignment horizontal="left" vertical="top" wrapText="1"/>
    </xf>
    <xf numFmtId="0" fontId="104" fillId="0" borderId="0" xfId="4" applyFont="1" applyAlignment="1">
      <alignment horizontal="left" vertical="top" wrapText="1" indent="4"/>
    </xf>
    <xf numFmtId="0" fontId="98" fillId="0" borderId="0" xfId="4" applyFont="1" applyAlignment="1">
      <alignment horizontal="left" vertical="top" wrapText="1"/>
    </xf>
    <xf numFmtId="0" fontId="98" fillId="0" borderId="0" xfId="4" applyFont="1" applyAlignment="1">
      <alignment horizontal="left" vertical="top" wrapText="1" indent="4"/>
    </xf>
    <xf numFmtId="0" fontId="110" fillId="0" borderId="0" xfId="16" applyFont="1" applyAlignment="1">
      <alignment horizontal="left" vertical="center" wrapText="1" indent="1"/>
    </xf>
    <xf numFmtId="0" fontId="98" fillId="0" borderId="0" xfId="4" applyFont="1" applyAlignment="1"/>
    <xf numFmtId="0" fontId="111" fillId="0" borderId="0" xfId="4" applyFont="1" applyAlignment="1">
      <alignment vertical="center" wrapText="1"/>
    </xf>
    <xf numFmtId="0" fontId="104" fillId="0" borderId="0" xfId="4" applyFont="1" applyAlignment="1">
      <alignment vertical="top" wrapText="1"/>
    </xf>
    <xf numFmtId="0" fontId="104" fillId="0" borderId="0" xfId="4" applyFont="1" applyAlignment="1">
      <alignment horizontal="left" vertical="center" wrapText="1"/>
    </xf>
    <xf numFmtId="8" fontId="102" fillId="0" borderId="0" xfId="4" applyNumberFormat="1" applyFont="1" applyAlignment="1">
      <alignment horizontal="left" vertical="top"/>
    </xf>
    <xf numFmtId="0" fontId="112" fillId="7" borderId="0" xfId="4" applyFont="1" applyFill="1"/>
    <xf numFmtId="0" fontId="113" fillId="7" borderId="0" xfId="4" applyFont="1" applyFill="1"/>
    <xf numFmtId="0" fontId="114" fillId="7" borderId="0" xfId="4" applyFont="1" applyFill="1"/>
    <xf numFmtId="0" fontId="115" fillId="7" borderId="0" xfId="4" applyFont="1" applyFill="1"/>
    <xf numFmtId="0" fontId="17" fillId="7" borderId="0" xfId="4" applyFill="1"/>
    <xf numFmtId="0" fontId="98" fillId="7" borderId="0" xfId="4" applyFont="1" applyFill="1"/>
    <xf numFmtId="0" fontId="104" fillId="0" borderId="0" xfId="4" applyFont="1" applyAlignment="1">
      <alignment horizontal="left" vertical="center" wrapText="1" indent="5"/>
    </xf>
    <xf numFmtId="0" fontId="102" fillId="0" borderId="0" xfId="4" applyFont="1" applyAlignment="1">
      <alignment horizontal="left" vertical="center" wrapText="1" indent="5"/>
    </xf>
    <xf numFmtId="0" fontId="107" fillId="0" borderId="0" xfId="4" applyFont="1" applyAlignment="1">
      <alignment horizontal="left" vertical="center" wrapText="1" indent="5"/>
    </xf>
    <xf numFmtId="8" fontId="102" fillId="0" borderId="0" xfId="4" applyNumberFormat="1" applyFont="1" applyAlignment="1">
      <alignment horizontal="left" vertical="center" wrapText="1" indent="5"/>
    </xf>
    <xf numFmtId="0" fontId="118" fillId="0" borderId="0" xfId="0" applyFont="1" applyAlignment="1">
      <alignment vertical="center" wrapText="1"/>
    </xf>
    <xf numFmtId="0" fontId="108" fillId="0" borderId="0" xfId="0" applyFont="1" applyAlignment="1">
      <alignment vertical="center" wrapText="1"/>
    </xf>
    <xf numFmtId="0" fontId="102" fillId="0" borderId="0" xfId="4" applyFont="1" applyAlignment="1">
      <alignment vertical="center" wrapText="1"/>
    </xf>
    <xf numFmtId="0" fontId="103" fillId="0" borderId="0" xfId="4" applyFont="1" applyAlignment="1">
      <alignment vertical="center" wrapText="1"/>
    </xf>
    <xf numFmtId="0" fontId="101" fillId="0" borderId="0" xfId="0" applyFont="1" applyAlignment="1">
      <alignment vertical="center" wrapText="1"/>
    </xf>
    <xf numFmtId="0" fontId="98" fillId="0" borderId="0" xfId="4" applyFont="1" applyAlignment="1">
      <alignment horizontal="left" wrapText="1"/>
    </xf>
    <xf numFmtId="0" fontId="98" fillId="0" borderId="0" xfId="4" applyFont="1" applyAlignment="1">
      <alignment horizontal="center"/>
    </xf>
    <xf numFmtId="0" fontId="101" fillId="0" borderId="0" xfId="0" applyFont="1" applyAlignment="1">
      <alignment vertical="center"/>
    </xf>
    <xf numFmtId="8" fontId="120" fillId="0" borderId="0" xfId="0" applyNumberFormat="1" applyFont="1" applyAlignment="1">
      <alignment horizontal="left" vertical="center" wrapText="1"/>
    </xf>
    <xf numFmtId="8" fontId="107" fillId="0" borderId="0" xfId="4" applyNumberFormat="1" applyFont="1" applyAlignment="1">
      <alignment horizontal="left" vertical="center" wrapText="1"/>
    </xf>
    <xf numFmtId="8" fontId="102" fillId="0" borderId="0" xfId="4" applyNumberFormat="1" applyFont="1" applyAlignment="1">
      <alignment vertical="center" wrapText="1"/>
    </xf>
    <xf numFmtId="0" fontId="39" fillId="14" borderId="47" xfId="0" applyFont="1" applyFill="1" applyBorder="1" applyAlignment="1">
      <alignment horizontal="center" vertical="center"/>
    </xf>
    <xf numFmtId="0" fontId="53" fillId="14" borderId="4" xfId="0" applyFont="1" applyFill="1" applyBorder="1" applyAlignment="1">
      <alignment horizontal="center" vertical="center" wrapText="1"/>
    </xf>
    <xf numFmtId="0" fontId="53" fillId="14" borderId="48" xfId="0" applyFont="1" applyFill="1" applyBorder="1" applyAlignment="1">
      <alignment vertical="center" wrapText="1"/>
    </xf>
    <xf numFmtId="3" fontId="45" fillId="5" borderId="17" xfId="0" applyNumberFormat="1" applyFont="1" applyFill="1" applyBorder="1" applyAlignment="1">
      <alignment horizontal="center" vertical="center"/>
    </xf>
    <xf numFmtId="3" fontId="45" fillId="5" borderId="31" xfId="0" applyNumberFormat="1" applyFont="1" applyFill="1" applyBorder="1" applyAlignment="1">
      <alignment horizontal="center" vertical="center"/>
    </xf>
    <xf numFmtId="0" fontId="122" fillId="5" borderId="49" xfId="0" applyFont="1" applyFill="1" applyBorder="1" applyAlignment="1">
      <alignment horizontal="left" vertical="center" wrapText="1"/>
    </xf>
    <xf numFmtId="3" fontId="45" fillId="5" borderId="29" xfId="0" applyNumberFormat="1" applyFont="1" applyFill="1" applyBorder="1" applyAlignment="1">
      <alignment horizontal="center" vertical="center"/>
    </xf>
    <xf numFmtId="3" fontId="47" fillId="5" borderId="50" xfId="0" applyNumberFormat="1" applyFont="1" applyFill="1" applyBorder="1" applyAlignment="1">
      <alignment horizontal="center" vertical="center"/>
    </xf>
    <xf numFmtId="3" fontId="45" fillId="5" borderId="50" xfId="0" applyNumberFormat="1" applyFont="1" applyFill="1" applyBorder="1" applyAlignment="1">
      <alignment horizontal="center" vertical="center"/>
    </xf>
    <xf numFmtId="1" fontId="47" fillId="5" borderId="2" xfId="0" applyNumberFormat="1" applyFont="1" applyFill="1" applyBorder="1" applyAlignment="1">
      <alignment horizontal="center" vertical="center"/>
    </xf>
    <xf numFmtId="3" fontId="45" fillId="5" borderId="2" xfId="0" applyNumberFormat="1" applyFont="1" applyFill="1" applyBorder="1" applyAlignment="1">
      <alignment horizontal="center" vertical="center"/>
    </xf>
    <xf numFmtId="14" fontId="47" fillId="0" borderId="23" xfId="0" applyNumberFormat="1" applyFont="1" applyFill="1" applyBorder="1" applyAlignment="1">
      <alignment vertical="center" wrapText="1"/>
    </xf>
    <xf numFmtId="1" fontId="47" fillId="0" borderId="1" xfId="0" applyNumberFormat="1" applyFont="1" applyFill="1" applyBorder="1" applyAlignment="1">
      <alignment horizontal="center" vertical="center"/>
    </xf>
    <xf numFmtId="3" fontId="45" fillId="0" borderId="11" xfId="0" applyNumberFormat="1" applyFont="1" applyFill="1" applyBorder="1" applyAlignment="1">
      <alignment horizontal="center" vertical="center"/>
    </xf>
    <xf numFmtId="0" fontId="122" fillId="5" borderId="23" xfId="0" applyFont="1" applyFill="1" applyBorder="1" applyAlignment="1">
      <alignment horizontal="left" vertical="center" wrapText="1"/>
    </xf>
    <xf numFmtId="3" fontId="45" fillId="0" borderId="29" xfId="0" applyNumberFormat="1" applyFont="1" applyFill="1" applyBorder="1" applyAlignment="1">
      <alignment horizontal="center" vertical="center"/>
    </xf>
    <xf numFmtId="0" fontId="47" fillId="0" borderId="51" xfId="0" applyFont="1" applyFill="1" applyBorder="1" applyAlignment="1">
      <alignment horizontal="left" vertical="center" wrapText="1"/>
    </xf>
    <xf numFmtId="1" fontId="47" fillId="5" borderId="17" xfId="0" applyNumberFormat="1" applyFont="1" applyFill="1" applyBorder="1" applyAlignment="1">
      <alignment horizontal="center" vertical="center"/>
    </xf>
    <xf numFmtId="1" fontId="47" fillId="5" borderId="29" xfId="0" applyNumberFormat="1" applyFont="1" applyFill="1" applyBorder="1" applyAlignment="1">
      <alignment horizontal="center" vertical="center"/>
    </xf>
    <xf numFmtId="14" fontId="47" fillId="0" borderId="51" xfId="0" applyNumberFormat="1" applyFont="1" applyFill="1" applyBorder="1" applyAlignment="1">
      <alignment vertical="center" wrapText="1"/>
    </xf>
    <xf numFmtId="0" fontId="25" fillId="5" borderId="14" xfId="0" applyFont="1" applyFill="1" applyBorder="1"/>
    <xf numFmtId="0" fontId="47" fillId="5" borderId="52" xfId="0" applyFont="1" applyFill="1" applyBorder="1" applyAlignment="1">
      <alignment horizontal="left" vertical="center" wrapText="1"/>
    </xf>
    <xf numFmtId="0" fontId="52" fillId="14" borderId="45" xfId="0" applyFont="1" applyFill="1" applyBorder="1" applyAlignment="1">
      <alignment vertical="center"/>
    </xf>
    <xf numFmtId="0" fontId="45" fillId="5" borderId="17" xfId="0" applyFont="1" applyFill="1" applyBorder="1" applyAlignment="1">
      <alignment horizontal="left" vertical="center"/>
    </xf>
    <xf numFmtId="0" fontId="47" fillId="5" borderId="16" xfId="0" applyFont="1" applyFill="1" applyBorder="1" applyAlignment="1">
      <alignment horizontal="center" vertical="center"/>
    </xf>
    <xf numFmtId="0" fontId="45" fillId="5" borderId="16" xfId="0" applyFont="1" applyFill="1" applyBorder="1" applyAlignment="1">
      <alignment horizontal="center" vertical="center"/>
    </xf>
    <xf numFmtId="0" fontId="122" fillId="5" borderId="18" xfId="0" applyFont="1" applyFill="1" applyBorder="1" applyAlignment="1">
      <alignment horizontal="left" vertical="center" wrapText="1"/>
    </xf>
    <xf numFmtId="0" fontId="45" fillId="5" borderId="3" xfId="0" applyFont="1" applyFill="1" applyBorder="1" applyAlignment="1">
      <alignment horizontal="center" vertical="center"/>
    </xf>
    <xf numFmtId="1" fontId="45" fillId="5" borderId="3" xfId="0" applyNumberFormat="1" applyFont="1" applyFill="1" applyBorder="1" applyAlignment="1">
      <alignment horizontal="center" vertical="center"/>
    </xf>
    <xf numFmtId="0" fontId="47" fillId="5" borderId="12" xfId="0" applyFont="1" applyFill="1" applyBorder="1" applyAlignment="1">
      <alignment horizontal="center" vertical="center"/>
    </xf>
    <xf numFmtId="0" fontId="45" fillId="5" borderId="12" xfId="0" applyFont="1" applyFill="1" applyBorder="1" applyAlignment="1">
      <alignment horizontal="center" vertical="center"/>
    </xf>
    <xf numFmtId="0" fontId="49" fillId="4" borderId="2" xfId="0" applyFont="1" applyFill="1" applyBorder="1" applyAlignment="1">
      <alignment horizontal="center" vertical="center"/>
    </xf>
    <xf numFmtId="0" fontId="49" fillId="4" borderId="2" xfId="0" applyFont="1" applyFill="1" applyBorder="1" applyAlignment="1">
      <alignment horizontal="left" vertical="center"/>
    </xf>
    <xf numFmtId="1" fontId="49" fillId="4" borderId="2" xfId="0" applyNumberFormat="1" applyFont="1" applyFill="1" applyBorder="1" applyAlignment="1">
      <alignment horizontal="center" vertical="center"/>
    </xf>
    <xf numFmtId="14" fontId="49" fillId="4" borderId="21" xfId="0" applyNumberFormat="1" applyFont="1" applyFill="1" applyBorder="1" applyAlignment="1">
      <alignment vertical="center" wrapText="1"/>
    </xf>
    <xf numFmtId="0" fontId="25" fillId="5" borderId="50" xfId="0" applyFont="1" applyFill="1" applyBorder="1"/>
    <xf numFmtId="0" fontId="122" fillId="5" borderId="51" xfId="0" applyFont="1" applyFill="1" applyBorder="1" applyAlignment="1">
      <alignment horizontal="left" vertical="center" wrapText="1"/>
    </xf>
    <xf numFmtId="0" fontId="47" fillId="5" borderId="18" xfId="0" applyFont="1" applyFill="1" applyBorder="1" applyAlignment="1">
      <alignment horizontal="left" vertical="center" wrapText="1"/>
    </xf>
    <xf numFmtId="0" fontId="47" fillId="5" borderId="21" xfId="0" applyFont="1" applyFill="1" applyBorder="1" applyAlignment="1">
      <alignment horizontal="left" vertical="center" wrapText="1"/>
    </xf>
    <xf numFmtId="14" fontId="122" fillId="5" borderId="21" xfId="0" applyNumberFormat="1" applyFont="1" applyFill="1" applyBorder="1" applyAlignment="1">
      <alignment vertical="center" wrapText="1"/>
    </xf>
    <xf numFmtId="14" fontId="47" fillId="5" borderId="21" xfId="0" applyNumberFormat="1" applyFont="1" applyFill="1" applyBorder="1" applyAlignment="1">
      <alignment vertical="center" wrapText="1"/>
    </xf>
    <xf numFmtId="14" fontId="47" fillId="5" borderId="51" xfId="0" applyNumberFormat="1" applyFont="1" applyFill="1" applyBorder="1" applyAlignment="1">
      <alignment vertical="center" wrapText="1"/>
    </xf>
    <xf numFmtId="0" fontId="52" fillId="14" borderId="53" xfId="0" applyFont="1" applyFill="1" applyBorder="1" applyAlignment="1">
      <alignment vertical="center"/>
    </xf>
    <xf numFmtId="14" fontId="49" fillId="0" borderId="23" xfId="0" applyNumberFormat="1" applyFont="1" applyFill="1" applyBorder="1" applyAlignment="1">
      <alignment vertical="center" wrapText="1"/>
    </xf>
    <xf numFmtId="0" fontId="49" fillId="4" borderId="1" xfId="0" applyFont="1" applyFill="1" applyBorder="1" applyAlignment="1">
      <alignment horizontal="center" vertical="center"/>
    </xf>
    <xf numFmtId="0" fontId="49" fillId="4" borderId="1" xfId="0" applyFont="1" applyFill="1" applyBorder="1" applyAlignment="1">
      <alignment vertical="center"/>
    </xf>
    <xf numFmtId="0" fontId="49" fillId="4" borderId="11" xfId="0" applyFont="1" applyFill="1" applyBorder="1" applyAlignment="1">
      <alignment horizontal="center" vertical="center"/>
    </xf>
    <xf numFmtId="0" fontId="49" fillId="4" borderId="21" xfId="0" applyFont="1" applyFill="1" applyBorder="1" applyAlignment="1">
      <alignment horizontal="left" vertical="center" wrapText="1"/>
    </xf>
    <xf numFmtId="0" fontId="49" fillId="4" borderId="29" xfId="0" applyFont="1" applyFill="1" applyBorder="1" applyAlignment="1">
      <alignment horizontal="center" vertical="center"/>
    </xf>
    <xf numFmtId="0" fontId="49" fillId="4" borderId="29" xfId="0" applyFont="1" applyFill="1" applyBorder="1" applyAlignment="1">
      <alignment vertical="center"/>
    </xf>
    <xf numFmtId="0" fontId="49" fillId="4" borderId="50" xfId="0" applyFont="1" applyFill="1" applyBorder="1" applyAlignment="1">
      <alignment horizontal="center" vertical="center"/>
    </xf>
    <xf numFmtId="0" fontId="49" fillId="4" borderId="51" xfId="0" applyFont="1" applyFill="1" applyBorder="1" applyAlignment="1">
      <alignment horizontal="left" vertical="center" wrapText="1"/>
    </xf>
    <xf numFmtId="0" fontId="37" fillId="12" borderId="0" xfId="0" applyFont="1" applyFill="1" applyAlignment="1">
      <alignment wrapText="1"/>
    </xf>
    <xf numFmtId="0" fontId="37" fillId="11" borderId="48" xfId="0" applyFont="1" applyFill="1" applyBorder="1" applyAlignment="1">
      <alignment vertical="center"/>
    </xf>
    <xf numFmtId="0" fontId="49" fillId="4" borderId="2" xfId="0" applyFont="1" applyFill="1" applyBorder="1" applyAlignment="1">
      <alignment horizontal="center" vertical="center" wrapText="1"/>
    </xf>
    <xf numFmtId="0" fontId="47" fillId="5" borderId="2" xfId="0" applyFont="1" applyFill="1" applyBorder="1" applyAlignment="1">
      <alignment horizontal="center" vertical="center" wrapText="1"/>
    </xf>
    <xf numFmtId="0" fontId="48" fillId="4" borderId="27" xfId="0" applyFont="1" applyFill="1" applyBorder="1" applyAlignment="1">
      <alignment horizontal="center" vertical="center"/>
    </xf>
    <xf numFmtId="0" fontId="48" fillId="4" borderId="12" xfId="0" applyFont="1" applyFill="1" applyBorder="1" applyAlignment="1">
      <alignment vertical="center" wrapText="1"/>
    </xf>
    <xf numFmtId="0" fontId="45" fillId="5" borderId="2" xfId="0" applyFont="1" applyFill="1" applyBorder="1" applyAlignment="1">
      <alignment horizontal="center" vertical="center" wrapText="1"/>
    </xf>
    <xf numFmtId="0" fontId="46" fillId="5" borderId="35" xfId="0" applyFont="1" applyFill="1" applyBorder="1" applyAlignment="1">
      <alignment horizontal="center" vertical="center"/>
    </xf>
    <xf numFmtId="0" fontId="46" fillId="5" borderId="36" xfId="0" applyFont="1" applyFill="1" applyBorder="1" applyAlignment="1">
      <alignment vertical="center" wrapText="1"/>
    </xf>
    <xf numFmtId="0" fontId="46" fillId="5" borderId="37" xfId="0" applyFont="1" applyFill="1" applyBorder="1" applyAlignment="1">
      <alignment horizontal="center" vertical="center"/>
    </xf>
    <xf numFmtId="0" fontId="47" fillId="5" borderId="37" xfId="0" applyFont="1" applyFill="1" applyBorder="1" applyAlignment="1">
      <alignment horizontal="center" vertical="center" wrapText="1"/>
    </xf>
    <xf numFmtId="3" fontId="45" fillId="5" borderId="17" xfId="6" applyNumberFormat="1" applyFont="1" applyFill="1" applyBorder="1" applyAlignment="1">
      <alignment horizontal="center" vertical="center" wrapText="1"/>
    </xf>
    <xf numFmtId="0" fontId="45" fillId="5" borderId="17" xfId="0" applyFont="1" applyFill="1" applyBorder="1" applyAlignment="1">
      <alignment horizontal="center" vertical="center" wrapText="1"/>
    </xf>
    <xf numFmtId="0" fontId="123" fillId="5" borderId="18" xfId="0" applyFont="1" applyFill="1" applyBorder="1" applyAlignment="1">
      <alignment vertical="center" wrapText="1"/>
    </xf>
    <xf numFmtId="0" fontId="45" fillId="5" borderId="29" xfId="0" applyFont="1" applyFill="1" applyBorder="1" applyAlignment="1">
      <alignment horizontal="center" vertical="center" wrapText="1"/>
    </xf>
    <xf numFmtId="0" fontId="123" fillId="5" borderId="51" xfId="0" applyFont="1" applyFill="1" applyBorder="1" applyAlignment="1">
      <alignment vertical="center" wrapText="1"/>
    </xf>
    <xf numFmtId="0" fontId="47" fillId="5" borderId="30" xfId="0" applyFont="1" applyFill="1" applyBorder="1" applyAlignment="1">
      <alignment horizontal="center" vertical="center"/>
    </xf>
    <xf numFmtId="0" fontId="47" fillId="5" borderId="38" xfId="0" applyFont="1" applyFill="1" applyBorder="1" applyAlignment="1">
      <alignment horizontal="left" vertical="center" wrapText="1"/>
    </xf>
    <xf numFmtId="0" fontId="47" fillId="5" borderId="38" xfId="0" applyFont="1" applyFill="1" applyBorder="1" applyAlignment="1">
      <alignment horizontal="left" vertical="center"/>
    </xf>
    <xf numFmtId="3" fontId="47" fillId="5" borderId="38" xfId="6" applyNumberFormat="1" applyFont="1" applyFill="1" applyBorder="1" applyAlignment="1">
      <alignment horizontal="center" vertical="center" wrapText="1"/>
    </xf>
    <xf numFmtId="0" fontId="47" fillId="5" borderId="38" xfId="0" applyFont="1" applyFill="1" applyBorder="1" applyAlignment="1">
      <alignment horizontal="center" vertical="center" wrapText="1"/>
    </xf>
    <xf numFmtId="0" fontId="123" fillId="5" borderId="21" xfId="0" applyFont="1" applyFill="1" applyBorder="1" applyAlignment="1">
      <alignment horizontal="left" vertical="center" wrapText="1"/>
    </xf>
    <xf numFmtId="0" fontId="123" fillId="5" borderId="51" xfId="0" applyFont="1" applyFill="1" applyBorder="1" applyAlignment="1">
      <alignment horizontal="left" vertical="center" wrapText="1"/>
    </xf>
    <xf numFmtId="0" fontId="37" fillId="11" borderId="53" xfId="0" applyFont="1" applyFill="1" applyBorder="1" applyAlignment="1">
      <alignment horizontal="center" vertical="center"/>
    </xf>
    <xf numFmtId="0" fontId="45" fillId="5" borderId="21" xfId="0" applyFont="1" applyFill="1" applyBorder="1" applyAlignment="1">
      <alignment horizontal="left" vertical="center" wrapText="1"/>
    </xf>
    <xf numFmtId="0" fontId="45" fillId="5" borderId="51" xfId="0" applyFont="1" applyFill="1" applyBorder="1" applyAlignment="1">
      <alignment horizontal="left" vertical="center" wrapText="1"/>
    </xf>
    <xf numFmtId="0" fontId="123" fillId="5" borderId="18" xfId="0" applyFont="1" applyFill="1" applyBorder="1" applyAlignment="1">
      <alignment horizontal="left" vertical="center" wrapText="1"/>
    </xf>
    <xf numFmtId="0" fontId="123" fillId="5" borderId="23" xfId="0" applyFont="1" applyFill="1" applyBorder="1" applyAlignment="1">
      <alignment horizontal="left" vertical="center" wrapText="1"/>
    </xf>
    <xf numFmtId="0" fontId="125" fillId="12" borderId="0" xfId="0" applyFont="1" applyFill="1" applyAlignment="1">
      <alignment horizontal="center"/>
    </xf>
    <xf numFmtId="0" fontId="126" fillId="12" borderId="0" xfId="0" applyFont="1" applyFill="1" applyAlignment="1"/>
    <xf numFmtId="0" fontId="126" fillId="12" borderId="0" xfId="0" applyFont="1" applyFill="1" applyAlignment="1">
      <alignment horizontal="left"/>
    </xf>
    <xf numFmtId="0" fontId="8" fillId="0" borderId="1" xfId="0" applyFont="1" applyFill="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7" fillId="3" borderId="0" xfId="0" applyFont="1" applyFill="1" applyBorder="1" applyAlignment="1">
      <alignment vertical="center"/>
    </xf>
    <xf numFmtId="0" fontId="8" fillId="0" borderId="15" xfId="0" applyFont="1" applyBorder="1" applyAlignment="1">
      <alignment horizontal="center" vertical="center"/>
    </xf>
    <xf numFmtId="0" fontId="6" fillId="0" borderId="15" xfId="0" applyFont="1" applyFill="1" applyBorder="1" applyAlignment="1">
      <alignment horizontal="center" vertical="center" wrapText="1"/>
    </xf>
    <xf numFmtId="165" fontId="11" fillId="0" borderId="15" xfId="1" applyNumberFormat="1" applyFont="1" applyFill="1" applyBorder="1" applyAlignment="1">
      <alignment horizontal="center" vertical="center"/>
    </xf>
    <xf numFmtId="165" fontId="11" fillId="0" borderId="1" xfId="1" applyNumberFormat="1" applyFont="1" applyFill="1" applyBorder="1" applyAlignment="1">
      <alignment horizontal="center" vertical="center"/>
    </xf>
    <xf numFmtId="0" fontId="6" fillId="0" borderId="3" xfId="0" applyFont="1" applyBorder="1" applyAlignment="1">
      <alignment horizontal="center" vertical="center"/>
    </xf>
    <xf numFmtId="0" fontId="6" fillId="0" borderId="0" xfId="0" applyFont="1" applyBorder="1" applyAlignment="1">
      <alignment horizontal="center" vertical="center" wrapText="1"/>
    </xf>
    <xf numFmtId="0" fontId="27" fillId="0" borderId="0" xfId="4" applyFont="1"/>
    <xf numFmtId="0" fontId="27" fillId="0" borderId="0" xfId="4" applyFont="1" applyAlignment="1">
      <alignment vertical="center"/>
    </xf>
    <xf numFmtId="0" fontId="27" fillId="0" borderId="0" xfId="4" applyFont="1" applyFill="1"/>
    <xf numFmtId="0" fontId="27" fillId="0" borderId="0" xfId="4" applyFont="1" applyFill="1" applyAlignment="1">
      <alignment vertical="center"/>
    </xf>
    <xf numFmtId="0" fontId="17" fillId="0" borderId="0" xfId="4" applyFont="1" applyFill="1"/>
    <xf numFmtId="0" fontId="121" fillId="0" borderId="0" xfId="0" applyFont="1"/>
    <xf numFmtId="0" fontId="52" fillId="14" borderId="44" xfId="0" applyFont="1" applyFill="1" applyBorder="1" applyAlignment="1">
      <alignment vertical="center"/>
    </xf>
    <xf numFmtId="0" fontId="52" fillId="14" borderId="0" xfId="0" applyFont="1" applyFill="1" applyBorder="1" applyAlignment="1">
      <alignment horizontal="center" vertical="center" wrapText="1"/>
    </xf>
    <xf numFmtId="0" fontId="27" fillId="0" borderId="0" xfId="4" applyFont="1" applyAlignment="1">
      <alignment horizontal="left" vertical="center"/>
    </xf>
    <xf numFmtId="0" fontId="127" fillId="7" borderId="0" xfId="4" applyFont="1" applyFill="1"/>
    <xf numFmtId="0" fontId="128" fillId="7" borderId="0" xfId="4" applyFont="1" applyFill="1"/>
    <xf numFmtId="0" fontId="129" fillId="7" borderId="0" xfId="4" applyFont="1" applyFill="1"/>
    <xf numFmtId="0" fontId="130" fillId="7" borderId="0" xfId="4" applyFont="1" applyFill="1"/>
    <xf numFmtId="0" fontId="130" fillId="0" borderId="0" xfId="4" applyFont="1"/>
    <xf numFmtId="4" fontId="67" fillId="0" borderId="2" xfId="11" applyNumberFormat="1" applyFont="1" applyFill="1" applyBorder="1" applyAlignment="1">
      <alignment horizontal="right" vertical="center" wrapText="1"/>
    </xf>
    <xf numFmtId="4" fontId="67" fillId="5" borderId="2" xfId="11" applyNumberFormat="1" applyFont="1" applyFill="1" applyBorder="1" applyAlignment="1">
      <alignment horizontal="right" vertical="center" wrapText="1"/>
    </xf>
    <xf numFmtId="0" fontId="61" fillId="18" borderId="11" xfId="0" applyFont="1" applyFill="1" applyBorder="1" applyAlignment="1">
      <alignment horizontal="center" vertical="center" wrapText="1"/>
    </xf>
    <xf numFmtId="4" fontId="67" fillId="5" borderId="11" xfId="11" applyNumberFormat="1" applyFont="1" applyFill="1" applyBorder="1" applyAlignment="1">
      <alignment horizontal="right" vertical="center" wrapText="1"/>
    </xf>
    <xf numFmtId="0" fontId="61" fillId="18" borderId="12" xfId="0" applyFont="1" applyFill="1" applyBorder="1" applyAlignment="1">
      <alignment horizontal="center" vertical="center" wrapText="1"/>
    </xf>
    <xf numFmtId="4" fontId="67" fillId="5" borderId="12" xfId="11" applyNumberFormat="1" applyFont="1" applyFill="1" applyBorder="1" applyAlignment="1">
      <alignment horizontal="right" vertical="center" wrapText="1"/>
    </xf>
    <xf numFmtId="0" fontId="69" fillId="5" borderId="3" xfId="9" applyNumberFormat="1" applyFont="1" applyFill="1" applyBorder="1" applyAlignment="1">
      <alignment vertical="center" wrapText="1"/>
    </xf>
    <xf numFmtId="4" fontId="67" fillId="0" borderId="1" xfId="11" applyNumberFormat="1" applyFont="1" applyFill="1" applyBorder="1" applyAlignment="1">
      <alignment horizontal="right" vertical="center" wrapText="1"/>
    </xf>
    <xf numFmtId="0" fontId="61" fillId="0" borderId="2" xfId="0" applyFont="1" applyFill="1" applyBorder="1" applyAlignment="1">
      <alignment horizontal="center" vertical="center" wrapText="1"/>
    </xf>
    <xf numFmtId="0" fontId="66" fillId="5" borderId="14" xfId="10" applyFont="1" applyFill="1" applyBorder="1" applyAlignment="1">
      <alignment horizontal="center" vertical="center" wrapText="1"/>
    </xf>
    <xf numFmtId="0" fontId="66" fillId="5" borderId="11" xfId="0" applyFont="1" applyFill="1" applyBorder="1" applyAlignment="1">
      <alignment horizontal="center" vertical="center" wrapText="1"/>
    </xf>
    <xf numFmtId="0" fontId="66" fillId="5" borderId="6" xfId="10" applyFont="1" applyFill="1" applyBorder="1" applyAlignment="1">
      <alignment horizontal="center" vertical="center" wrapText="1"/>
    </xf>
    <xf numFmtId="0" fontId="66" fillId="5" borderId="13" xfId="10" applyFont="1" applyFill="1" applyBorder="1" applyAlignment="1">
      <alignment horizontal="center" vertical="center" wrapText="1"/>
    </xf>
    <xf numFmtId="0" fontId="66" fillId="0" borderId="10" xfId="10" applyFont="1" applyFill="1" applyBorder="1" applyAlignment="1">
      <alignment horizontal="center" vertical="center"/>
    </xf>
    <xf numFmtId="4" fontId="61" fillId="0" borderId="2" xfId="11" applyNumberFormat="1" applyFont="1" applyFill="1" applyBorder="1" applyAlignment="1">
      <alignment horizontal="right" vertical="center" wrapText="1"/>
    </xf>
    <xf numFmtId="0" fontId="74" fillId="0" borderId="2" xfId="10" applyFont="1" applyFill="1" applyBorder="1" applyAlignment="1">
      <alignment horizontal="center" vertical="center" wrapText="1"/>
    </xf>
    <xf numFmtId="4" fontId="67" fillId="0" borderId="0" xfId="11" applyNumberFormat="1" applyFont="1" applyFill="1" applyBorder="1" applyAlignment="1">
      <alignment horizontal="right" vertical="center" wrapText="1"/>
    </xf>
    <xf numFmtId="166" fontId="71" fillId="0" borderId="2" xfId="12" applyFont="1" applyFill="1" applyBorder="1" applyAlignment="1">
      <alignment horizontal="center" vertical="center"/>
    </xf>
    <xf numFmtId="4" fontId="62" fillId="0" borderId="2" xfId="9" applyNumberFormat="1" applyFont="1" applyFill="1" applyBorder="1" applyAlignment="1">
      <alignment vertical="center"/>
    </xf>
    <xf numFmtId="4" fontId="62" fillId="0" borderId="12" xfId="9" applyNumberFormat="1" applyFont="1" applyFill="1" applyBorder="1" applyAlignment="1">
      <alignment vertical="center"/>
    </xf>
    <xf numFmtId="4" fontId="62" fillId="5" borderId="12" xfId="9" applyNumberFormat="1" applyFont="1" applyFill="1" applyBorder="1" applyAlignment="1">
      <alignment vertical="center"/>
    </xf>
    <xf numFmtId="0" fontId="79" fillId="0" borderId="0" xfId="0" applyFont="1" applyBorder="1" applyAlignment="1">
      <alignment horizontal="center" vertical="center"/>
    </xf>
    <xf numFmtId="4" fontId="62" fillId="0" borderId="0" xfId="9" applyNumberFormat="1" applyFont="1" applyFill="1" applyBorder="1" applyAlignment="1">
      <alignment vertical="center"/>
    </xf>
    <xf numFmtId="4" fontId="61" fillId="0" borderId="3" xfId="9" applyNumberFormat="1" applyFont="1" applyFill="1" applyBorder="1" applyAlignment="1">
      <alignment horizontal="center" vertical="center" wrapText="1"/>
    </xf>
    <xf numFmtId="1" fontId="61" fillId="0" borderId="7" xfId="8" applyNumberFormat="1" applyFont="1" applyFill="1" applyBorder="1" applyAlignment="1">
      <alignment horizontal="center" vertical="center" wrapText="1"/>
    </xf>
    <xf numFmtId="0" fontId="66" fillId="0" borderId="7" xfId="8" applyFont="1" applyFill="1" applyBorder="1" applyAlignment="1">
      <alignment horizontal="center" vertical="center"/>
    </xf>
    <xf numFmtId="4" fontId="94" fillId="0" borderId="2" xfId="0" applyNumberFormat="1" applyFont="1" applyFill="1" applyBorder="1" applyAlignment="1">
      <alignment horizontal="right" vertical="center" wrapText="1"/>
    </xf>
    <xf numFmtId="0" fontId="69" fillId="0" borderId="2" xfId="0" applyFont="1" applyFill="1" applyBorder="1" applyAlignment="1">
      <alignment horizontal="center" vertical="center" wrapText="1"/>
    </xf>
    <xf numFmtId="0" fontId="66" fillId="0" borderId="2" xfId="8" applyFont="1" applyFill="1" applyBorder="1" applyAlignment="1">
      <alignment horizontal="center" vertical="center"/>
    </xf>
    <xf numFmtId="0" fontId="66" fillId="0" borderId="2" xfId="8" applyFont="1" applyFill="1" applyBorder="1" applyAlignment="1">
      <alignment horizontal="center" vertical="center" wrapText="1"/>
    </xf>
    <xf numFmtId="1" fontId="66" fillId="0" borderId="2" xfId="8" applyNumberFormat="1" applyFont="1" applyFill="1" applyBorder="1" applyAlignment="1">
      <alignment horizontal="center" vertical="center" wrapText="1"/>
    </xf>
    <xf numFmtId="0" fontId="71" fillId="0" borderId="2" xfId="8" applyFont="1" applyFill="1" applyBorder="1" applyAlignment="1">
      <alignment horizontal="center" vertical="center" wrapText="1"/>
    </xf>
    <xf numFmtId="4" fontId="94" fillId="5" borderId="2" xfId="0" applyNumberFormat="1" applyFont="1" applyFill="1" applyBorder="1" applyAlignment="1">
      <alignment horizontal="right" vertical="center" wrapText="1"/>
    </xf>
    <xf numFmtId="0" fontId="69" fillId="5" borderId="2" xfId="0" applyFont="1" applyFill="1" applyBorder="1" applyAlignment="1">
      <alignment horizontal="center" vertical="center" wrapText="1"/>
    </xf>
    <xf numFmtId="0" fontId="66" fillId="5" borderId="2" xfId="8" applyFont="1" applyFill="1" applyBorder="1" applyAlignment="1">
      <alignment horizontal="center" vertical="center"/>
    </xf>
    <xf numFmtId="0" fontId="66" fillId="5" borderId="2" xfId="8" applyFont="1" applyFill="1" applyBorder="1" applyAlignment="1">
      <alignment horizontal="center" vertical="center" wrapText="1"/>
    </xf>
    <xf numFmtId="1" fontId="66" fillId="5" borderId="2" xfId="8" applyNumberFormat="1" applyFont="1" applyFill="1" applyBorder="1" applyAlignment="1">
      <alignment horizontal="center" vertical="center" wrapText="1"/>
    </xf>
    <xf numFmtId="0" fontId="71" fillId="5" borderId="2" xfId="8" applyFont="1" applyFill="1" applyBorder="1" applyAlignment="1">
      <alignment horizontal="center" vertical="center" wrapText="1"/>
    </xf>
    <xf numFmtId="0" fontId="71" fillId="5" borderId="2" xfId="10" applyFont="1" applyFill="1" applyBorder="1" applyAlignment="1">
      <alignment horizontal="center" vertical="center" wrapText="1"/>
    </xf>
    <xf numFmtId="0" fontId="71" fillId="5" borderId="2" xfId="8" applyFont="1" applyFill="1" applyBorder="1" applyAlignment="1">
      <alignment horizontal="center" vertical="center"/>
    </xf>
    <xf numFmtId="0" fontId="66" fillId="5" borderId="2" xfId="9" applyNumberFormat="1" applyFont="1" applyFill="1" applyBorder="1" applyAlignment="1">
      <alignment horizontal="center" vertical="center"/>
    </xf>
    <xf numFmtId="4" fontId="94" fillId="0" borderId="1" xfId="0" applyNumberFormat="1" applyFont="1" applyFill="1" applyBorder="1" applyAlignment="1">
      <alignment horizontal="right" vertical="center" wrapText="1"/>
    </xf>
    <xf numFmtId="4" fontId="94" fillId="0" borderId="3" xfId="0" applyNumberFormat="1" applyFont="1" applyFill="1" applyBorder="1" applyAlignment="1">
      <alignment horizontal="right" vertical="center" wrapText="1"/>
    </xf>
    <xf numFmtId="0" fontId="61" fillId="18" borderId="7" xfId="10" applyFont="1" applyFill="1" applyBorder="1" applyAlignment="1">
      <alignment horizontal="center" vertical="center" wrapText="1"/>
    </xf>
    <xf numFmtId="4" fontId="67" fillId="0" borderId="3" xfId="11" applyNumberFormat="1" applyFont="1" applyFill="1" applyBorder="1" applyAlignment="1">
      <alignment horizontal="right" vertical="center" wrapText="1"/>
    </xf>
    <xf numFmtId="4" fontId="67" fillId="0" borderId="7" xfId="11" applyNumberFormat="1" applyFont="1" applyFill="1" applyBorder="1" applyAlignment="1">
      <alignment horizontal="right" vertical="center" wrapText="1"/>
    </xf>
    <xf numFmtId="166" fontId="71" fillId="0" borderId="7" xfId="9" applyFont="1" applyFill="1" applyBorder="1" applyAlignment="1">
      <alignment horizontal="center" vertical="center"/>
    </xf>
    <xf numFmtId="0" fontId="71" fillId="0" borderId="7" xfId="0" applyFont="1" applyFill="1" applyBorder="1" applyAlignment="1">
      <alignment horizontal="center" vertical="center" wrapText="1"/>
    </xf>
    <xf numFmtId="0" fontId="66" fillId="21" borderId="3" xfId="10" applyFont="1" applyFill="1" applyBorder="1" applyAlignment="1">
      <alignment horizontal="center" vertical="center" wrapText="1"/>
    </xf>
    <xf numFmtId="4" fontId="67" fillId="21" borderId="7" xfId="11" applyNumberFormat="1" applyFont="1" applyFill="1" applyBorder="1" applyAlignment="1">
      <alignment horizontal="right" vertical="center" wrapText="1"/>
    </xf>
    <xf numFmtId="166" fontId="66" fillId="21" borderId="7" xfId="9" applyFont="1" applyFill="1" applyBorder="1" applyAlignment="1">
      <alignment horizontal="center" vertical="center" wrapText="1"/>
    </xf>
    <xf numFmtId="0" fontId="66" fillId="21" borderId="7" xfId="0" applyFont="1" applyFill="1" applyBorder="1" applyAlignment="1">
      <alignment horizontal="center" vertical="center" wrapText="1"/>
    </xf>
    <xf numFmtId="1" fontId="66" fillId="21" borderId="7" xfId="9" applyNumberFormat="1" applyFont="1" applyFill="1" applyBorder="1" applyAlignment="1">
      <alignment horizontal="center" vertical="center" wrapText="1"/>
    </xf>
    <xf numFmtId="166" fontId="68" fillId="21" borderId="7" xfId="9" applyFont="1" applyFill="1" applyBorder="1" applyAlignment="1">
      <alignment horizontal="center" vertical="center" wrapText="1"/>
    </xf>
    <xf numFmtId="166" fontId="68" fillId="21" borderId="7" xfId="9" applyFont="1" applyFill="1" applyBorder="1" applyAlignment="1">
      <alignment horizontal="center" vertical="center"/>
    </xf>
    <xf numFmtId="166" fontId="69" fillId="21" borderId="7" xfId="9" applyFont="1" applyFill="1" applyBorder="1" applyAlignment="1">
      <alignment horizontal="center" vertical="center" wrapText="1"/>
    </xf>
    <xf numFmtId="0" fontId="69" fillId="21" borderId="7" xfId="9" applyNumberFormat="1" applyFont="1" applyFill="1" applyBorder="1" applyAlignment="1">
      <alignment horizontal="center" vertical="center" wrapText="1"/>
    </xf>
    <xf numFmtId="166" fontId="71" fillId="21" borderId="7" xfId="9" applyFont="1" applyFill="1" applyBorder="1" applyAlignment="1">
      <alignment horizontal="center" vertical="center"/>
    </xf>
    <xf numFmtId="166" fontId="70" fillId="21" borderId="7" xfId="9" applyFont="1" applyFill="1" applyBorder="1" applyAlignment="1">
      <alignment horizontal="center" vertical="center"/>
    </xf>
    <xf numFmtId="166" fontId="68" fillId="21" borderId="0" xfId="9" applyFont="1" applyFill="1" applyBorder="1" applyAlignment="1">
      <alignment vertical="center" wrapText="1"/>
    </xf>
    <xf numFmtId="166" fontId="71" fillId="21" borderId="2" xfId="9" applyFont="1" applyFill="1" applyBorder="1" applyAlignment="1">
      <alignment horizontal="center" vertical="center" wrapText="1"/>
    </xf>
    <xf numFmtId="0" fontId="66" fillId="21" borderId="7" xfId="9" applyNumberFormat="1" applyFont="1" applyFill="1" applyBorder="1" applyAlignment="1">
      <alignment horizontal="center" vertical="center" wrapText="1"/>
    </xf>
    <xf numFmtId="0" fontId="73" fillId="21" borderId="7" xfId="9" applyNumberFormat="1" applyFont="1" applyFill="1" applyBorder="1" applyAlignment="1">
      <alignment horizontal="center" vertical="center" wrapText="1"/>
    </xf>
    <xf numFmtId="4" fontId="61" fillId="0" borderId="12" xfId="11" applyNumberFormat="1" applyFont="1" applyFill="1" applyBorder="1" applyAlignment="1">
      <alignment horizontal="right" vertical="center" wrapText="1"/>
    </xf>
    <xf numFmtId="166" fontId="67" fillId="18" borderId="12" xfId="9" applyFont="1" applyFill="1" applyBorder="1" applyAlignment="1">
      <alignment horizontal="center" vertical="center" wrapText="1"/>
    </xf>
    <xf numFmtId="4" fontId="67" fillId="0" borderId="12" xfId="11" applyNumberFormat="1" applyFont="1" applyFill="1" applyBorder="1" applyAlignment="1">
      <alignment horizontal="right" vertical="center"/>
    </xf>
    <xf numFmtId="0" fontId="73" fillId="0" borderId="3" xfId="10" applyFont="1" applyFill="1" applyBorder="1" applyAlignment="1">
      <alignment horizontal="center" vertical="center" wrapText="1"/>
    </xf>
    <xf numFmtId="4" fontId="67" fillId="5" borderId="0" xfId="11" applyNumberFormat="1" applyFont="1" applyFill="1" applyBorder="1" applyAlignment="1">
      <alignment horizontal="right" vertical="center"/>
    </xf>
    <xf numFmtId="4" fontId="94" fillId="0" borderId="2" xfId="0" applyNumberFormat="1" applyFont="1" applyFill="1" applyBorder="1" applyAlignment="1">
      <alignment horizontal="right" vertical="center"/>
    </xf>
    <xf numFmtId="4" fontId="61" fillId="0" borderId="0" xfId="10" applyNumberFormat="1" applyFont="1" applyFill="1" applyBorder="1" applyAlignment="1">
      <alignment horizontal="left" vertical="center" wrapText="1"/>
    </xf>
    <xf numFmtId="4" fontId="84" fillId="12" borderId="0" xfId="0" applyNumberFormat="1" applyFont="1" applyFill="1" applyBorder="1" applyAlignment="1">
      <alignment horizontal="left" vertical="center"/>
    </xf>
    <xf numFmtId="4" fontId="81" fillId="12" borderId="0" xfId="13" applyNumberFormat="1" applyFont="1" applyFill="1" applyBorder="1" applyAlignment="1">
      <alignment horizontal="left" vertical="center"/>
    </xf>
    <xf numFmtId="4" fontId="81" fillId="12" borderId="0" xfId="14" applyNumberFormat="1" applyFont="1" applyFill="1" applyBorder="1" applyAlignment="1">
      <alignment horizontal="left" vertical="center"/>
    </xf>
    <xf numFmtId="4" fontId="81" fillId="12" borderId="0" xfId="0" applyNumberFormat="1" applyFont="1" applyFill="1" applyBorder="1" applyAlignment="1">
      <alignment horizontal="left" vertical="center"/>
    </xf>
    <xf numFmtId="0" fontId="134" fillId="7" borderId="0" xfId="4" applyFont="1" applyFill="1"/>
    <xf numFmtId="0" fontId="135" fillId="7" borderId="0" xfId="4" applyFont="1" applyFill="1"/>
    <xf numFmtId="0" fontId="136" fillId="7" borderId="0" xfId="4" applyFont="1" applyFill="1"/>
    <xf numFmtId="0" fontId="137" fillId="7" borderId="0" xfId="4" applyFont="1" applyFill="1"/>
    <xf numFmtId="0" fontId="137" fillId="0" borderId="0" xfId="4" applyFont="1"/>
    <xf numFmtId="4" fontId="36" fillId="16" borderId="6" xfId="9" applyNumberFormat="1" applyFont="1" applyFill="1" applyBorder="1" applyAlignment="1">
      <alignment horizontal="center" vertical="center"/>
    </xf>
    <xf numFmtId="0" fontId="1" fillId="0" borderId="0" xfId="0" applyFont="1" applyAlignment="1">
      <alignment vertical="center"/>
    </xf>
    <xf numFmtId="4" fontId="36" fillId="16" borderId="2" xfId="9" applyNumberFormat="1" applyFont="1" applyFill="1" applyBorder="1" applyAlignment="1">
      <alignment horizontal="center" vertical="center" wrapText="1"/>
    </xf>
    <xf numFmtId="0" fontId="36" fillId="16" borderId="2" xfId="8" applyFont="1" applyFill="1" applyBorder="1" applyAlignment="1">
      <alignment horizontal="center" vertical="center" wrapText="1"/>
    </xf>
    <xf numFmtId="0" fontId="36" fillId="16" borderId="11" xfId="8" applyFont="1" applyFill="1" applyBorder="1" applyAlignment="1">
      <alignment horizontal="center" vertical="center" wrapText="1"/>
    </xf>
    <xf numFmtId="1" fontId="36" fillId="16" borderId="2" xfId="8" applyNumberFormat="1" applyFont="1" applyFill="1" applyBorder="1" applyAlignment="1">
      <alignment horizontal="center" vertical="center" wrapText="1"/>
    </xf>
    <xf numFmtId="0" fontId="36" fillId="16" borderId="11" xfId="8" applyFont="1" applyFill="1" applyBorder="1" applyAlignment="1">
      <alignment horizontal="center" vertical="center"/>
    </xf>
    <xf numFmtId="0" fontId="36" fillId="16" borderId="2" xfId="8" applyFont="1" applyFill="1" applyBorder="1" applyAlignment="1">
      <alignment horizontal="center" vertical="center"/>
    </xf>
    <xf numFmtId="4" fontId="36" fillId="0" borderId="4" xfId="9" applyNumberFormat="1" applyFont="1" applyFill="1" applyBorder="1" applyAlignment="1">
      <alignment horizontal="center" vertical="center"/>
    </xf>
    <xf numFmtId="0" fontId="36" fillId="0" borderId="4" xfId="8" applyFont="1" applyFill="1" applyBorder="1" applyAlignment="1">
      <alignment horizontal="center" vertical="center"/>
    </xf>
    <xf numFmtId="1" fontId="36" fillId="0" borderId="4" xfId="8" applyNumberFormat="1" applyFont="1" applyFill="1" applyBorder="1" applyAlignment="1">
      <alignment horizontal="center" vertical="center" wrapText="1"/>
    </xf>
    <xf numFmtId="0" fontId="36" fillId="0" borderId="4" xfId="8" applyFont="1" applyFill="1" applyBorder="1" applyAlignment="1">
      <alignment horizontal="center" vertical="center" wrapText="1"/>
    </xf>
    <xf numFmtId="0" fontId="36" fillId="0" borderId="10" xfId="8" applyFont="1" applyFill="1" applyBorder="1" applyAlignment="1">
      <alignment horizontal="center" vertical="center"/>
    </xf>
    <xf numFmtId="166" fontId="138" fillId="12" borderId="1" xfId="9" applyFont="1" applyFill="1" applyBorder="1" applyAlignment="1">
      <alignment horizontal="center" vertical="center" wrapText="1"/>
    </xf>
    <xf numFmtId="0" fontId="139" fillId="0" borderId="2" xfId="10" applyFont="1" applyFill="1" applyBorder="1" applyAlignment="1">
      <alignment horizontal="center" vertical="center" wrapText="1"/>
    </xf>
    <xf numFmtId="166" fontId="36" fillId="17" borderId="1" xfId="9" applyFont="1" applyFill="1" applyBorder="1" applyAlignment="1">
      <alignment horizontal="center" vertical="center" wrapText="1"/>
    </xf>
    <xf numFmtId="4" fontId="140" fillId="0" borderId="2" xfId="11" applyNumberFormat="1" applyFont="1" applyFill="1" applyBorder="1" applyAlignment="1">
      <alignment horizontal="right" vertical="center" wrapText="1"/>
    </xf>
    <xf numFmtId="166" fontId="139" fillId="0" borderId="9" xfId="9" applyFont="1" applyFill="1" applyBorder="1" applyAlignment="1">
      <alignment horizontal="center" vertical="center" wrapText="1"/>
    </xf>
    <xf numFmtId="166" fontId="139" fillId="0" borderId="8" xfId="9" applyFont="1" applyFill="1" applyBorder="1" applyAlignment="1">
      <alignment horizontal="center" vertical="center" wrapText="1"/>
    </xf>
    <xf numFmtId="0" fontId="139" fillId="0" borderId="8" xfId="0" applyFont="1" applyFill="1" applyBorder="1" applyAlignment="1">
      <alignment horizontal="center" vertical="center" wrapText="1"/>
    </xf>
    <xf numFmtId="1" fontId="139" fillId="0" borderId="8" xfId="9" applyNumberFormat="1" applyFont="1" applyFill="1" applyBorder="1" applyAlignment="1">
      <alignment horizontal="center" vertical="center" wrapText="1"/>
    </xf>
    <xf numFmtId="166" fontId="141" fillId="0" borderId="8" xfId="9" applyFont="1" applyFill="1" applyBorder="1" applyAlignment="1">
      <alignment horizontal="center" vertical="center" wrapText="1"/>
    </xf>
    <xf numFmtId="166" fontId="141" fillId="0" borderId="2" xfId="9" applyFont="1" applyFill="1" applyBorder="1" applyAlignment="1">
      <alignment horizontal="center" vertical="center" wrapText="1"/>
    </xf>
    <xf numFmtId="166" fontId="44" fillId="0" borderId="2" xfId="9" applyFont="1" applyFill="1" applyBorder="1" applyAlignment="1">
      <alignment horizontal="center" vertical="center" wrapText="1"/>
    </xf>
    <xf numFmtId="0" fontId="44" fillId="0" borderId="2" xfId="9" applyNumberFormat="1" applyFont="1" applyFill="1" applyBorder="1" applyAlignment="1">
      <alignment horizontal="center" vertical="center" wrapText="1"/>
    </xf>
    <xf numFmtId="166" fontId="142" fillId="0" borderId="2" xfId="9" applyFont="1" applyFill="1" applyBorder="1" applyAlignment="1">
      <alignment horizontal="center" vertical="center"/>
    </xf>
    <xf numFmtId="166" fontId="143" fillId="0" borderId="2" xfId="9" applyFont="1" applyFill="1" applyBorder="1" applyAlignment="1">
      <alignment horizontal="center" vertical="center" wrapText="1"/>
    </xf>
    <xf numFmtId="0" fontId="139" fillId="0" borderId="2" xfId="9" applyNumberFormat="1" applyFont="1" applyFill="1" applyBorder="1" applyAlignment="1">
      <alignment horizontal="center" vertical="center" wrapText="1"/>
    </xf>
    <xf numFmtId="166" fontId="139" fillId="0" borderId="2" xfId="9" applyFont="1" applyFill="1" applyBorder="1" applyAlignment="1">
      <alignment horizontal="center" vertical="center" wrapText="1"/>
    </xf>
    <xf numFmtId="166" fontId="36" fillId="18" borderId="1" xfId="9" applyFont="1" applyFill="1" applyBorder="1" applyAlignment="1">
      <alignment horizontal="center" vertical="center" wrapText="1"/>
    </xf>
    <xf numFmtId="0" fontId="1" fillId="0" borderId="0" xfId="0" applyFont="1" applyFill="1" applyAlignment="1">
      <alignment vertical="center"/>
    </xf>
    <xf numFmtId="166" fontId="36" fillId="18" borderId="7" xfId="9" applyFont="1" applyFill="1" applyBorder="1" applyAlignment="1">
      <alignment horizontal="center" vertical="center" wrapText="1"/>
    </xf>
    <xf numFmtId="0" fontId="36" fillId="18" borderId="11" xfId="0" applyFont="1" applyFill="1" applyBorder="1" applyAlignment="1">
      <alignment horizontal="center" vertical="center" wrapText="1"/>
    </xf>
    <xf numFmtId="4" fontId="140" fillId="5" borderId="11" xfId="11" applyNumberFormat="1" applyFont="1" applyFill="1" applyBorder="1" applyAlignment="1">
      <alignment horizontal="right" vertical="center" wrapText="1"/>
    </xf>
    <xf numFmtId="0" fontId="139" fillId="5" borderId="1" xfId="0" applyFont="1" applyFill="1" applyBorder="1" applyAlignment="1">
      <alignment horizontal="center" vertical="center" wrapText="1"/>
    </xf>
    <xf numFmtId="0" fontId="44" fillId="5" borderId="1" xfId="9" applyNumberFormat="1" applyFont="1" applyFill="1" applyBorder="1" applyAlignment="1">
      <alignment vertical="center" wrapText="1"/>
    </xf>
    <xf numFmtId="0" fontId="36" fillId="18" borderId="12" xfId="0" applyFont="1" applyFill="1" applyBorder="1" applyAlignment="1">
      <alignment horizontal="center" vertical="center" wrapText="1"/>
    </xf>
    <xf numFmtId="4" fontId="140" fillId="5" borderId="12" xfId="11" applyNumberFormat="1" applyFont="1" applyFill="1" applyBorder="1" applyAlignment="1">
      <alignment horizontal="right" vertical="center" wrapText="1"/>
    </xf>
    <xf numFmtId="0" fontId="139" fillId="5" borderId="3" xfId="0" applyFont="1" applyFill="1" applyBorder="1" applyAlignment="1">
      <alignment horizontal="center" vertical="center" wrapText="1"/>
    </xf>
    <xf numFmtId="0" fontId="44" fillId="5" borderId="3" xfId="9" applyNumberFormat="1" applyFont="1" applyFill="1" applyBorder="1" applyAlignment="1">
      <alignment vertical="center" wrapText="1"/>
    </xf>
    <xf numFmtId="166" fontId="36" fillId="18" borderId="3" xfId="9" applyFont="1" applyFill="1" applyBorder="1" applyAlignment="1">
      <alignment horizontal="center" vertical="center" wrapText="1"/>
    </xf>
    <xf numFmtId="4" fontId="140" fillId="0" borderId="1" xfId="11" applyNumberFormat="1" applyFont="1" applyFill="1" applyBorder="1" applyAlignment="1">
      <alignment horizontal="right" vertical="center" wrapText="1"/>
    </xf>
    <xf numFmtId="166" fontId="139" fillId="0" borderId="0" xfId="9" applyFont="1" applyFill="1" applyBorder="1" applyAlignment="1">
      <alignment horizontal="center" vertical="center" wrapText="1"/>
    </xf>
    <xf numFmtId="166" fontId="139" fillId="0" borderId="11" xfId="9" applyFont="1" applyFill="1" applyBorder="1" applyAlignment="1">
      <alignment horizontal="center" vertical="center" wrapText="1"/>
    </xf>
    <xf numFmtId="0" fontId="139" fillId="0" borderId="14" xfId="0" applyFont="1" applyFill="1" applyBorder="1" applyAlignment="1">
      <alignment horizontal="center" vertical="center" wrapText="1"/>
    </xf>
    <xf numFmtId="1" fontId="139" fillId="0" borderId="11" xfId="9" applyNumberFormat="1" applyFont="1" applyFill="1" applyBorder="1" applyAlignment="1">
      <alignment horizontal="center" vertical="center" wrapText="1"/>
    </xf>
    <xf numFmtId="166" fontId="141" fillId="0" borderId="11" xfId="9" applyFont="1" applyFill="1" applyBorder="1" applyAlignment="1">
      <alignment horizontal="center" vertical="center" wrapText="1"/>
    </xf>
    <xf numFmtId="166" fontId="141" fillId="0" borderId="1" xfId="9" applyFont="1" applyFill="1" applyBorder="1" applyAlignment="1">
      <alignment horizontal="center" vertical="center" wrapText="1"/>
    </xf>
    <xf numFmtId="166" fontId="44" fillId="0" borderId="11" xfId="9" applyFont="1" applyFill="1" applyBorder="1" applyAlignment="1">
      <alignment horizontal="center" vertical="center" wrapText="1"/>
    </xf>
    <xf numFmtId="0" fontId="44" fillId="0" borderId="1" xfId="9" applyNumberFormat="1" applyFont="1" applyFill="1" applyBorder="1" applyAlignment="1">
      <alignment horizontal="center" vertical="center" wrapText="1"/>
    </xf>
    <xf numFmtId="166" fontId="141" fillId="0" borderId="1" xfId="9" applyFont="1" applyFill="1" applyBorder="1" applyAlignment="1">
      <alignment horizontal="center" vertical="center"/>
    </xf>
    <xf numFmtId="166" fontId="142" fillId="0" borderId="10" xfId="9" applyFont="1" applyFill="1" applyBorder="1" applyAlignment="1">
      <alignment horizontal="center" vertical="center"/>
    </xf>
    <xf numFmtId="166" fontId="143" fillId="0" borderId="1" xfId="9" applyFont="1" applyFill="1" applyBorder="1" applyAlignment="1">
      <alignment horizontal="center" vertical="center" wrapText="1"/>
    </xf>
    <xf numFmtId="0" fontId="139" fillId="0" borderId="1" xfId="9" applyNumberFormat="1" applyFont="1" applyFill="1" applyBorder="1" applyAlignment="1">
      <alignment horizontal="center" vertical="center" wrapText="1"/>
    </xf>
    <xf numFmtId="166" fontId="139" fillId="0" borderId="3" xfId="9" applyFont="1" applyFill="1" applyBorder="1" applyAlignment="1">
      <alignment horizontal="center" vertical="center" wrapText="1"/>
    </xf>
    <xf numFmtId="166" fontId="36" fillId="18" borderId="2" xfId="9" applyFont="1" applyFill="1" applyBorder="1" applyAlignment="1">
      <alignment horizontal="center" vertical="center" wrapText="1"/>
    </xf>
    <xf numFmtId="166" fontId="139" fillId="0" borderId="4" xfId="9" applyFont="1" applyFill="1" applyBorder="1" applyAlignment="1">
      <alignment horizontal="center" vertical="center" wrapText="1"/>
    </xf>
    <xf numFmtId="0" fontId="139" fillId="0" borderId="11" xfId="0" applyFont="1" applyFill="1" applyBorder="1" applyAlignment="1">
      <alignment horizontal="center" vertical="center" wrapText="1"/>
    </xf>
    <xf numFmtId="0" fontId="139" fillId="0" borderId="6" xfId="10" applyFont="1" applyFill="1" applyBorder="1" applyAlignment="1">
      <alignment horizontal="center" vertical="center" wrapText="1"/>
    </xf>
    <xf numFmtId="0" fontId="36" fillId="18" borderId="2" xfId="0" applyFont="1" applyFill="1" applyBorder="1" applyAlignment="1">
      <alignment horizontal="center" vertical="center" wrapText="1"/>
    </xf>
    <xf numFmtId="166" fontId="142" fillId="0" borderId="2" xfId="12" applyFont="1" applyFill="1" applyBorder="1" applyAlignment="1">
      <alignment horizontal="center" vertical="center"/>
    </xf>
    <xf numFmtId="166" fontId="142" fillId="0" borderId="2" xfId="12" applyFont="1" applyFill="1" applyBorder="1" applyAlignment="1">
      <alignment horizontal="center" vertical="center" wrapText="1"/>
    </xf>
    <xf numFmtId="0" fontId="139" fillId="0" borderId="2" xfId="0" applyFont="1" applyFill="1" applyBorder="1" applyAlignment="1">
      <alignment horizontal="center" vertical="center" wrapText="1"/>
    </xf>
    <xf numFmtId="1" fontId="139" fillId="0" borderId="2" xfId="9" applyNumberFormat="1" applyFont="1" applyFill="1" applyBorder="1" applyAlignment="1">
      <alignment horizontal="center" vertical="center" wrapText="1"/>
    </xf>
    <xf numFmtId="166" fontId="141" fillId="0" borderId="2" xfId="9" applyFont="1" applyFill="1" applyBorder="1" applyAlignment="1">
      <alignment horizontal="center" vertical="center"/>
    </xf>
    <xf numFmtId="166" fontId="139" fillId="0" borderId="2" xfId="9" applyFont="1" applyFill="1" applyBorder="1" applyAlignment="1">
      <alignment horizontal="center" vertical="center"/>
    </xf>
    <xf numFmtId="0" fontId="139" fillId="5" borderId="6" xfId="10" applyFont="1" applyFill="1" applyBorder="1" applyAlignment="1">
      <alignment horizontal="center" vertical="center" wrapText="1"/>
    </xf>
    <xf numFmtId="166" fontId="36" fillId="17" borderId="2" xfId="9" applyFont="1" applyFill="1" applyBorder="1" applyAlignment="1">
      <alignment horizontal="center" vertical="center" wrapText="1"/>
    </xf>
    <xf numFmtId="4" fontId="140" fillId="5" borderId="2" xfId="11" applyNumberFormat="1" applyFont="1" applyFill="1" applyBorder="1" applyAlignment="1">
      <alignment horizontal="right" vertical="center" wrapText="1"/>
    </xf>
    <xf numFmtId="166" fontId="139" fillId="5" borderId="2" xfId="9" applyFont="1" applyFill="1" applyBorder="1" applyAlignment="1">
      <alignment horizontal="center" vertical="center" wrapText="1"/>
    </xf>
    <xf numFmtId="166" fontId="139" fillId="5" borderId="2" xfId="9" applyFont="1" applyFill="1" applyBorder="1" applyAlignment="1">
      <alignment horizontal="center" vertical="center"/>
    </xf>
    <xf numFmtId="0" fontId="139" fillId="5" borderId="2" xfId="0" applyFont="1" applyFill="1" applyBorder="1" applyAlignment="1">
      <alignment horizontal="center" vertical="center" wrapText="1"/>
    </xf>
    <xf numFmtId="1" fontId="139" fillId="5" borderId="2" xfId="9" applyNumberFormat="1" applyFont="1" applyFill="1" applyBorder="1" applyAlignment="1">
      <alignment horizontal="center" vertical="center" wrapText="1"/>
    </xf>
    <xf numFmtId="166" fontId="141" fillId="5" borderId="2" xfId="9" applyFont="1" applyFill="1" applyBorder="1" applyAlignment="1">
      <alignment horizontal="center" vertical="center" wrapText="1"/>
    </xf>
    <xf numFmtId="166" fontId="44" fillId="5" borderId="2" xfId="9" applyFont="1" applyFill="1" applyBorder="1" applyAlignment="1">
      <alignment horizontal="center" vertical="center" wrapText="1"/>
    </xf>
    <xf numFmtId="0" fontId="44" fillId="5" borderId="2" xfId="9" applyNumberFormat="1" applyFont="1" applyFill="1" applyBorder="1" applyAlignment="1">
      <alignment horizontal="center" vertical="center" wrapText="1"/>
    </xf>
    <xf numFmtId="166" fontId="141" fillId="5" borderId="2" xfId="9" applyFont="1" applyFill="1" applyBorder="1" applyAlignment="1">
      <alignment horizontal="center" vertical="center"/>
    </xf>
    <xf numFmtId="166" fontId="142" fillId="5" borderId="2" xfId="9" applyFont="1" applyFill="1" applyBorder="1" applyAlignment="1">
      <alignment horizontal="center" vertical="center"/>
    </xf>
    <xf numFmtId="166" fontId="143" fillId="5" borderId="2" xfId="9" applyFont="1" applyFill="1" applyBorder="1" applyAlignment="1">
      <alignment horizontal="center" vertical="center" wrapText="1"/>
    </xf>
    <xf numFmtId="0" fontId="139" fillId="5" borderId="2" xfId="9" applyNumberFormat="1" applyFont="1" applyFill="1" applyBorder="1" applyAlignment="1">
      <alignment horizontal="center" vertical="center" wrapText="1"/>
    </xf>
    <xf numFmtId="0" fontId="139" fillId="5" borderId="13" xfId="10" applyFont="1" applyFill="1" applyBorder="1" applyAlignment="1">
      <alignment horizontal="center" vertical="center" wrapText="1"/>
    </xf>
    <xf numFmtId="166" fontId="144" fillId="12" borderId="3" xfId="9" applyFont="1" applyFill="1" applyBorder="1" applyAlignment="1">
      <alignment horizontal="center" vertical="center" wrapText="1"/>
    </xf>
    <xf numFmtId="0" fontId="142" fillId="0" borderId="2" xfId="10" applyFont="1" applyFill="1" applyBorder="1" applyAlignment="1">
      <alignment horizontal="center" vertical="center" wrapText="1"/>
    </xf>
    <xf numFmtId="0" fontId="139" fillId="0" borderId="1" xfId="10" applyFont="1" applyFill="1" applyBorder="1" applyAlignment="1">
      <alignment horizontal="center" vertical="center" wrapText="1"/>
    </xf>
    <xf numFmtId="4" fontId="36" fillId="0" borderId="2" xfId="11" applyNumberFormat="1" applyFont="1" applyFill="1" applyBorder="1" applyAlignment="1">
      <alignment horizontal="right" vertical="center" wrapText="1"/>
    </xf>
    <xf numFmtId="166" fontId="138" fillId="0" borderId="0" xfId="9" applyFont="1" applyFill="1" applyBorder="1" applyAlignment="1">
      <alignment horizontal="center" vertical="center" wrapText="1"/>
    </xf>
    <xf numFmtId="0" fontId="139" fillId="0" borderId="0" xfId="10" applyFont="1" applyFill="1" applyBorder="1" applyAlignment="1">
      <alignment horizontal="center" vertical="center" wrapText="1"/>
    </xf>
    <xf numFmtId="166" fontId="36" fillId="0" borderId="0" xfId="9" applyFont="1" applyFill="1" applyBorder="1" applyAlignment="1">
      <alignment horizontal="center" vertical="center" wrapText="1"/>
    </xf>
    <xf numFmtId="4" fontId="140" fillId="0" borderId="0" xfId="11" applyNumberFormat="1" applyFont="1" applyFill="1" applyBorder="1" applyAlignment="1">
      <alignment horizontal="right" vertical="center" wrapText="1"/>
    </xf>
    <xf numFmtId="0" fontId="139" fillId="0" borderId="0" xfId="0" applyFont="1" applyFill="1" applyBorder="1" applyAlignment="1">
      <alignment horizontal="center" vertical="center" wrapText="1"/>
    </xf>
    <xf numFmtId="1" fontId="139" fillId="0" borderId="0" xfId="9" applyNumberFormat="1" applyFont="1" applyFill="1" applyBorder="1" applyAlignment="1">
      <alignment horizontal="center" vertical="center" wrapText="1"/>
    </xf>
    <xf numFmtId="166" fontId="141" fillId="0" borderId="0" xfId="9" applyFont="1" applyFill="1" applyBorder="1" applyAlignment="1">
      <alignment horizontal="center" vertical="center" wrapText="1"/>
    </xf>
    <xf numFmtId="166" fontId="44" fillId="0" borderId="0" xfId="9" applyFont="1" applyFill="1" applyBorder="1" applyAlignment="1">
      <alignment horizontal="center" vertical="center" wrapText="1"/>
    </xf>
    <xf numFmtId="0" fontId="44" fillId="0" borderId="0" xfId="9" applyNumberFormat="1" applyFont="1" applyFill="1" applyBorder="1" applyAlignment="1">
      <alignment horizontal="center" vertical="center" wrapText="1"/>
    </xf>
    <xf numFmtId="166" fontId="141" fillId="0" borderId="0" xfId="9" applyFont="1" applyFill="1" applyBorder="1" applyAlignment="1">
      <alignment horizontal="center" vertical="center"/>
    </xf>
    <xf numFmtId="166" fontId="142" fillId="0" borderId="0" xfId="9" applyFont="1" applyFill="1" applyBorder="1" applyAlignment="1">
      <alignment horizontal="center" vertical="center"/>
    </xf>
    <xf numFmtId="166" fontId="143" fillId="0" borderId="0" xfId="9" applyFont="1" applyFill="1" applyBorder="1" applyAlignment="1">
      <alignment horizontal="center" vertical="center" wrapText="1"/>
    </xf>
    <xf numFmtId="0" fontId="139" fillId="0" borderId="0" xfId="9" applyNumberFormat="1" applyFont="1" applyFill="1" applyBorder="1" applyAlignment="1">
      <alignment horizontal="center" vertical="center" wrapText="1"/>
    </xf>
    <xf numFmtId="0" fontId="1" fillId="0" borderId="0" xfId="0" applyFont="1" applyBorder="1" applyAlignment="1">
      <alignment vertical="center"/>
    </xf>
    <xf numFmtId="0" fontId="142" fillId="0" borderId="0" xfId="10" applyFont="1" applyFill="1" applyBorder="1" applyAlignment="1">
      <alignment vertical="center" wrapText="1"/>
    </xf>
    <xf numFmtId="0" fontId="36" fillId="18" borderId="3" xfId="0" applyFont="1" applyFill="1" applyBorder="1" applyAlignment="1">
      <alignment horizontal="center" vertical="center" wrapText="1"/>
    </xf>
    <xf numFmtId="166" fontId="143" fillId="0" borderId="2" xfId="12" applyFont="1" applyFill="1" applyBorder="1" applyAlignment="1">
      <alignment horizontal="center" vertical="center"/>
    </xf>
    <xf numFmtId="0" fontId="143" fillId="0" borderId="2" xfId="10" applyFont="1" applyFill="1" applyBorder="1" applyAlignment="1">
      <alignment horizontal="center" vertical="center" wrapText="1"/>
    </xf>
    <xf numFmtId="166" fontId="138" fillId="5" borderId="2" xfId="9" applyFont="1" applyFill="1" applyBorder="1" applyAlignment="1">
      <alignment horizontal="center" vertical="center" wrapText="1"/>
    </xf>
    <xf numFmtId="0" fontId="32" fillId="0" borderId="0" xfId="0" applyFont="1" applyFill="1" applyBorder="1" applyAlignment="1">
      <alignment horizontal="center" vertical="center"/>
    </xf>
    <xf numFmtId="0" fontId="32" fillId="0" borderId="0" xfId="0" applyFont="1" applyFill="1" applyBorder="1" applyAlignment="1">
      <alignment horizontal="left" vertical="center"/>
    </xf>
    <xf numFmtId="0" fontId="3" fillId="0" borderId="0" xfId="0" applyFont="1" applyFill="1" applyBorder="1" applyAlignment="1">
      <alignment horizontal="left" vertical="center"/>
    </xf>
    <xf numFmtId="4" fontId="36" fillId="0" borderId="0" xfId="9" applyNumberFormat="1" applyFont="1" applyFill="1" applyBorder="1" applyAlignment="1">
      <alignment horizontal="center" vertical="center"/>
    </xf>
    <xf numFmtId="0" fontId="36" fillId="0" borderId="0" xfId="8" applyFont="1" applyFill="1" applyBorder="1" applyAlignment="1">
      <alignment horizontal="center" vertical="center"/>
    </xf>
    <xf numFmtId="1" fontId="36" fillId="0" borderId="0" xfId="8" applyNumberFormat="1" applyFont="1" applyFill="1" applyBorder="1" applyAlignment="1">
      <alignment horizontal="center" vertical="center" wrapText="1"/>
    </xf>
    <xf numFmtId="0" fontId="36" fillId="0" borderId="0" xfId="8" applyFont="1" applyFill="1" applyBorder="1" applyAlignment="1">
      <alignment horizontal="center" vertical="center" wrapText="1"/>
    </xf>
    <xf numFmtId="167" fontId="36" fillId="16" borderId="6" xfId="8" applyNumberFormat="1" applyFont="1" applyFill="1" applyBorder="1" applyAlignment="1">
      <alignment vertical="center" wrapText="1"/>
    </xf>
    <xf numFmtId="4" fontId="36" fillId="16" borderId="2" xfId="9" applyNumberFormat="1" applyFont="1" applyFill="1" applyBorder="1" applyAlignment="1">
      <alignment horizontal="center" vertical="center"/>
    </xf>
    <xf numFmtId="0" fontId="1" fillId="0" borderId="2" xfId="0" applyFont="1" applyFill="1" applyBorder="1" applyAlignment="1">
      <alignment horizontal="center" vertical="center"/>
    </xf>
    <xf numFmtId="0" fontId="3" fillId="18" borderId="2" xfId="0" applyFont="1" applyFill="1" applyBorder="1" applyAlignment="1">
      <alignment horizontal="center" vertical="center"/>
    </xf>
    <xf numFmtId="4" fontId="36" fillId="0" borderId="2" xfId="9" applyNumberFormat="1" applyFont="1" applyFill="1" applyBorder="1" applyAlignment="1">
      <alignment vertical="center"/>
    </xf>
    <xf numFmtId="0" fontId="139" fillId="0" borderId="2" xfId="8" applyFont="1" applyFill="1" applyBorder="1" applyAlignment="1">
      <alignment horizontal="center" vertical="center"/>
    </xf>
    <xf numFmtId="0" fontId="36" fillId="0" borderId="2" xfId="8" applyFont="1" applyFill="1" applyBorder="1" applyAlignment="1">
      <alignment horizontal="center" vertical="center" wrapText="1"/>
    </xf>
    <xf numFmtId="1" fontId="139" fillId="0" borderId="2" xfId="8" applyNumberFormat="1" applyFont="1" applyFill="1" applyBorder="1" applyAlignment="1">
      <alignment horizontal="center" vertical="center" wrapText="1"/>
    </xf>
    <xf numFmtId="0" fontId="139" fillId="0" borderId="2" xfId="8" applyFont="1" applyFill="1" applyBorder="1" applyAlignment="1">
      <alignment horizontal="center" vertical="center" wrapText="1"/>
    </xf>
    <xf numFmtId="0" fontId="143" fillId="0" borderId="12" xfId="8" applyFont="1" applyFill="1" applyBorder="1" applyAlignment="1">
      <alignment horizontal="center" vertical="center"/>
    </xf>
    <xf numFmtId="0" fontId="36" fillId="0" borderId="2" xfId="8" applyFont="1" applyFill="1" applyBorder="1" applyAlignment="1">
      <alignment horizontal="center" vertical="center"/>
    </xf>
    <xf numFmtId="0" fontId="3" fillId="18" borderId="3" xfId="0" applyFont="1" applyFill="1" applyBorder="1" applyAlignment="1">
      <alignment horizontal="center" vertical="center"/>
    </xf>
    <xf numFmtId="4" fontId="36" fillId="0" borderId="12" xfId="9" applyNumberFormat="1" applyFont="1" applyFill="1" applyBorder="1" applyAlignment="1">
      <alignment vertical="center"/>
    </xf>
    <xf numFmtId="0" fontId="139" fillId="0" borderId="3" xfId="8" applyFont="1" applyFill="1" applyBorder="1" applyAlignment="1">
      <alignment horizontal="center" vertical="center"/>
    </xf>
    <xf numFmtId="1" fontId="139" fillId="0" borderId="12" xfId="8" applyNumberFormat="1" applyFont="1" applyFill="1" applyBorder="1" applyAlignment="1">
      <alignment horizontal="center" vertical="center" wrapText="1"/>
    </xf>
    <xf numFmtId="0" fontId="139" fillId="0" borderId="12" xfId="8" applyFont="1" applyFill="1" applyBorder="1" applyAlignment="1">
      <alignment horizontal="center" vertical="center" wrapText="1"/>
    </xf>
    <xf numFmtId="0" fontId="36" fillId="0" borderId="3" xfId="8" applyFont="1" applyFill="1" applyBorder="1" applyAlignment="1">
      <alignment horizontal="center" vertical="center"/>
    </xf>
    <xf numFmtId="0" fontId="1" fillId="5" borderId="2" xfId="0" applyFont="1" applyFill="1" applyBorder="1" applyAlignment="1">
      <alignment horizontal="center" vertical="center"/>
    </xf>
    <xf numFmtId="4" fontId="36" fillId="5" borderId="12" xfId="9" applyNumberFormat="1" applyFont="1" applyFill="1" applyBorder="1" applyAlignment="1">
      <alignment vertical="center"/>
    </xf>
    <xf numFmtId="0" fontId="139" fillId="5" borderId="3" xfId="8" applyFont="1" applyFill="1" applyBorder="1" applyAlignment="1">
      <alignment horizontal="center" vertical="center"/>
    </xf>
    <xf numFmtId="0" fontId="36" fillId="5" borderId="2" xfId="8" applyFont="1" applyFill="1" applyBorder="1" applyAlignment="1">
      <alignment horizontal="center" vertical="center" wrapText="1"/>
    </xf>
    <xf numFmtId="1" fontId="139" fillId="5" borderId="12" xfId="8" applyNumberFormat="1" applyFont="1" applyFill="1" applyBorder="1" applyAlignment="1">
      <alignment horizontal="center" vertical="center" wrapText="1"/>
    </xf>
    <xf numFmtId="0" fontId="139" fillId="5" borderId="12" xfId="8" applyFont="1" applyFill="1" applyBorder="1" applyAlignment="1">
      <alignment horizontal="center" vertical="center" wrapText="1"/>
    </xf>
    <xf numFmtId="0" fontId="143" fillId="5" borderId="12" xfId="8" applyFont="1" applyFill="1" applyBorder="1" applyAlignment="1">
      <alignment horizontal="center" vertical="center"/>
    </xf>
    <xf numFmtId="0" fontId="36" fillId="5" borderId="2" xfId="8" applyFont="1" applyFill="1" applyBorder="1" applyAlignment="1">
      <alignment horizontal="center" vertical="center"/>
    </xf>
    <xf numFmtId="0" fontId="148" fillId="0" borderId="0" xfId="0" applyFont="1" applyFill="1" applyBorder="1" applyAlignment="1">
      <alignment horizontal="center" vertical="center" wrapText="1"/>
    </xf>
    <xf numFmtId="166" fontId="36" fillId="0" borderId="0" xfId="9" applyFont="1" applyFill="1" applyBorder="1" applyAlignment="1">
      <alignment horizontal="center" vertical="center"/>
    </xf>
    <xf numFmtId="0" fontId="1" fillId="0" borderId="0" xfId="0" applyFont="1" applyFill="1" applyBorder="1"/>
    <xf numFmtId="4" fontId="150" fillId="0" borderId="2" xfId="0" applyNumberFormat="1" applyFont="1" applyFill="1" applyBorder="1" applyAlignment="1">
      <alignment horizontal="right" vertical="center" wrapText="1"/>
    </xf>
    <xf numFmtId="0" fontId="44" fillId="0" borderId="2" xfId="0" applyFont="1" applyFill="1" applyBorder="1" applyAlignment="1">
      <alignment horizontal="center" vertical="center" wrapText="1"/>
    </xf>
    <xf numFmtId="0" fontId="143" fillId="0" borderId="2" xfId="8" applyFont="1" applyFill="1" applyBorder="1" applyAlignment="1">
      <alignment horizontal="center" vertical="center" wrapText="1"/>
    </xf>
    <xf numFmtId="0" fontId="143" fillId="0" borderId="2" xfId="8" applyFont="1" applyFill="1" applyBorder="1" applyAlignment="1">
      <alignment horizontal="center" vertical="center"/>
    </xf>
    <xf numFmtId="0" fontId="139" fillId="0" borderId="2" xfId="9" applyNumberFormat="1" applyFont="1" applyFill="1" applyBorder="1" applyAlignment="1">
      <alignment horizontal="center" vertical="center"/>
    </xf>
    <xf numFmtId="4" fontId="150" fillId="5" borderId="2" xfId="0" applyNumberFormat="1" applyFont="1" applyFill="1" applyBorder="1" applyAlignment="1">
      <alignment horizontal="right" vertical="center" wrapText="1"/>
    </xf>
    <xf numFmtId="0" fontId="44" fillId="5" borderId="2" xfId="0" applyFont="1" applyFill="1" applyBorder="1" applyAlignment="1">
      <alignment horizontal="center" vertical="center" wrapText="1"/>
    </xf>
    <xf numFmtId="0" fontId="139" fillId="5" borderId="2" xfId="8" applyFont="1" applyFill="1" applyBorder="1" applyAlignment="1">
      <alignment horizontal="center" vertical="center"/>
    </xf>
    <xf numFmtId="0" fontId="139" fillId="5" borderId="2" xfId="8" applyFont="1" applyFill="1" applyBorder="1" applyAlignment="1">
      <alignment horizontal="center" vertical="center" wrapText="1"/>
    </xf>
    <xf numFmtId="1" fontId="139" fillId="5" borderId="2" xfId="8" applyNumberFormat="1" applyFont="1" applyFill="1" applyBorder="1" applyAlignment="1">
      <alignment horizontal="center" vertical="center" wrapText="1"/>
    </xf>
    <xf numFmtId="0" fontId="143" fillId="5" borderId="2" xfId="8" applyFont="1" applyFill="1" applyBorder="1" applyAlignment="1">
      <alignment horizontal="center" vertical="center" wrapText="1"/>
    </xf>
    <xf numFmtId="0" fontId="143" fillId="5" borderId="2" xfId="10" applyFont="1" applyFill="1" applyBorder="1" applyAlignment="1">
      <alignment horizontal="center" vertical="center" wrapText="1"/>
    </xf>
    <xf numFmtId="0" fontId="143" fillId="5" borderId="2" xfId="8" applyFont="1" applyFill="1" applyBorder="1" applyAlignment="1">
      <alignment horizontal="center" vertical="center"/>
    </xf>
    <xf numFmtId="0" fontId="139" fillId="5" borderId="2" xfId="9" applyNumberFormat="1" applyFont="1" applyFill="1" applyBorder="1" applyAlignment="1">
      <alignment horizontal="center" vertical="center"/>
    </xf>
    <xf numFmtId="0" fontId="139" fillId="5" borderId="2" xfId="10" applyFont="1" applyFill="1" applyBorder="1" applyAlignment="1">
      <alignment horizontal="center" vertical="center" wrapText="1"/>
    </xf>
    <xf numFmtId="0" fontId="142" fillId="0" borderId="6" xfId="10" applyFont="1" applyFill="1" applyBorder="1" applyAlignment="1">
      <alignment horizontal="center" vertical="center" wrapText="1"/>
    </xf>
    <xf numFmtId="0" fontId="140" fillId="18" borderId="1" xfId="10" applyFont="1" applyFill="1" applyBorder="1" applyAlignment="1">
      <alignment horizontal="center" vertical="center" wrapText="1"/>
    </xf>
    <xf numFmtId="4" fontId="150" fillId="0" borderId="1" xfId="0" applyNumberFormat="1" applyFont="1" applyFill="1" applyBorder="1" applyAlignment="1">
      <alignment horizontal="right" vertical="center" wrapText="1"/>
    </xf>
    <xf numFmtId="0" fontId="142" fillId="0" borderId="1" xfId="10" applyFont="1" applyFill="1" applyBorder="1" applyAlignment="1">
      <alignment horizontal="center" vertical="center" wrapText="1"/>
    </xf>
    <xf numFmtId="0" fontId="139" fillId="5" borderId="1" xfId="8" applyFont="1" applyFill="1" applyBorder="1" applyAlignment="1">
      <alignment horizontal="center" vertical="center"/>
    </xf>
    <xf numFmtId="166" fontId="139" fillId="5" borderId="2" xfId="12" applyNumberFormat="1" applyFont="1" applyFill="1" applyBorder="1" applyAlignment="1">
      <alignment horizontal="center" vertical="center"/>
    </xf>
    <xf numFmtId="166" fontId="143" fillId="0" borderId="1" xfId="12" applyNumberFormat="1" applyFont="1" applyFill="1" applyBorder="1" applyAlignment="1">
      <alignment horizontal="center" vertical="center"/>
    </xf>
    <xf numFmtId="0" fontId="143" fillId="0" borderId="2" xfId="10" applyFont="1" applyBorder="1" applyAlignment="1">
      <alignment horizontal="center" vertical="center" wrapText="1"/>
    </xf>
    <xf numFmtId="0" fontId="143" fillId="0" borderId="1" xfId="10" applyFont="1" applyFill="1" applyBorder="1" applyAlignment="1">
      <alignment horizontal="center" vertical="center" wrapText="1"/>
    </xf>
    <xf numFmtId="0" fontId="143" fillId="5" borderId="1" xfId="8" applyFont="1" applyFill="1" applyBorder="1" applyAlignment="1">
      <alignment horizontal="center" vertical="center"/>
    </xf>
    <xf numFmtId="0" fontId="143" fillId="0" borderId="1" xfId="8" applyFont="1" applyFill="1" applyBorder="1" applyAlignment="1">
      <alignment horizontal="center" vertical="center"/>
    </xf>
    <xf numFmtId="0" fontId="142" fillId="0" borderId="1" xfId="8" applyFont="1" applyFill="1" applyBorder="1" applyAlignment="1">
      <alignment horizontal="center" vertical="center"/>
    </xf>
    <xf numFmtId="0" fontId="151" fillId="0" borderId="2" xfId="10" applyFont="1" applyFill="1" applyBorder="1" applyAlignment="1">
      <alignment horizontal="center" vertical="center" wrapText="1"/>
    </xf>
    <xf numFmtId="0" fontId="140" fillId="18" borderId="11" xfId="10" applyFont="1" applyFill="1" applyBorder="1" applyAlignment="1">
      <alignment horizontal="center" vertical="center" wrapText="1"/>
    </xf>
    <xf numFmtId="4" fontId="150" fillId="5" borderId="1" xfId="0" applyNumberFormat="1" applyFont="1" applyFill="1" applyBorder="1" applyAlignment="1">
      <alignment horizontal="right" vertical="center" wrapText="1"/>
    </xf>
    <xf numFmtId="0" fontId="142" fillId="5" borderId="1" xfId="10" applyFont="1" applyFill="1" applyBorder="1" applyAlignment="1">
      <alignment horizontal="center" vertical="center" wrapText="1"/>
    </xf>
    <xf numFmtId="166" fontId="143" fillId="5" borderId="4" xfId="12" applyNumberFormat="1" applyFont="1" applyFill="1" applyBorder="1" applyAlignment="1">
      <alignment horizontal="center" vertical="center"/>
    </xf>
    <xf numFmtId="0" fontId="140" fillId="18" borderId="12" xfId="10" applyFont="1" applyFill="1" applyBorder="1" applyAlignment="1">
      <alignment horizontal="center" vertical="center" wrapText="1"/>
    </xf>
    <xf numFmtId="4" fontId="150" fillId="5" borderId="3" xfId="0" applyNumberFormat="1" applyFont="1" applyFill="1" applyBorder="1" applyAlignment="1">
      <alignment horizontal="right" vertical="center" wrapText="1"/>
    </xf>
    <xf numFmtId="0" fontId="142" fillId="5" borderId="3" xfId="10" applyFont="1" applyFill="1" applyBorder="1" applyAlignment="1">
      <alignment horizontal="center" vertical="center" wrapText="1"/>
    </xf>
    <xf numFmtId="166" fontId="143" fillId="5" borderId="15" xfId="12" applyNumberFormat="1" applyFont="1" applyFill="1" applyBorder="1" applyAlignment="1">
      <alignment horizontal="center" vertical="center"/>
    </xf>
    <xf numFmtId="0" fontId="140" fillId="18" borderId="7" xfId="10" applyFont="1" applyFill="1" applyBorder="1" applyAlignment="1">
      <alignment horizontal="center" vertical="center" wrapText="1"/>
    </xf>
    <xf numFmtId="0" fontId="140" fillId="18" borderId="3" xfId="10" applyFont="1" applyFill="1" applyBorder="1" applyAlignment="1">
      <alignment horizontal="center" vertical="center" wrapText="1"/>
    </xf>
    <xf numFmtId="0" fontId="36" fillId="18" borderId="7" xfId="0" applyFont="1" applyFill="1" applyBorder="1" applyAlignment="1">
      <alignment horizontal="center" vertical="center" wrapText="1"/>
    </xf>
    <xf numFmtId="4" fontId="150" fillId="0" borderId="3" xfId="0" applyNumberFormat="1" applyFont="1" applyFill="1" applyBorder="1" applyAlignment="1">
      <alignment horizontal="right" vertical="center" wrapText="1"/>
    </xf>
    <xf numFmtId="0" fontId="142" fillId="0" borderId="3" xfId="10" applyFont="1" applyFill="1" applyBorder="1" applyAlignment="1">
      <alignment horizontal="center" vertical="center" wrapText="1"/>
    </xf>
    <xf numFmtId="166" fontId="139" fillId="0" borderId="15" xfId="9" applyFont="1" applyFill="1" applyBorder="1" applyAlignment="1">
      <alignment horizontal="center" vertical="center" wrapText="1"/>
    </xf>
    <xf numFmtId="0" fontId="139" fillId="0" borderId="3" xfId="0" applyFont="1" applyFill="1" applyBorder="1" applyAlignment="1">
      <alignment horizontal="center" vertical="center" wrapText="1"/>
    </xf>
    <xf numFmtId="1" fontId="139" fillId="0" borderId="3" xfId="9" applyNumberFormat="1" applyFont="1" applyFill="1" applyBorder="1" applyAlignment="1">
      <alignment horizontal="center" vertical="center" wrapText="1"/>
    </xf>
    <xf numFmtId="166" fontId="141" fillId="0" borderId="3" xfId="9" applyFont="1" applyFill="1" applyBorder="1" applyAlignment="1">
      <alignment horizontal="center" vertical="center" wrapText="1"/>
    </xf>
    <xf numFmtId="166" fontId="44" fillId="0" borderId="12" xfId="9" applyFont="1" applyFill="1" applyBorder="1" applyAlignment="1">
      <alignment horizontal="center" vertical="center" wrapText="1"/>
    </xf>
    <xf numFmtId="0" fontId="44" fillId="0" borderId="3" xfId="9" applyNumberFormat="1" applyFont="1" applyFill="1" applyBorder="1" applyAlignment="1">
      <alignment horizontal="center" vertical="center" wrapText="1"/>
    </xf>
    <xf numFmtId="166" fontId="141" fillId="0" borderId="12" xfId="9" applyFont="1" applyFill="1" applyBorder="1" applyAlignment="1">
      <alignment horizontal="center" vertical="center"/>
    </xf>
    <xf numFmtId="166" fontId="142" fillId="0" borderId="3" xfId="9" applyFont="1" applyFill="1" applyBorder="1" applyAlignment="1">
      <alignment horizontal="center" vertical="center"/>
    </xf>
    <xf numFmtId="166" fontId="141" fillId="0" borderId="12" xfId="9" applyFont="1" applyFill="1" applyBorder="1" applyAlignment="1">
      <alignment horizontal="center" vertical="center" wrapText="1"/>
    </xf>
    <xf numFmtId="0" fontId="143" fillId="0" borderId="3" xfId="8" applyFont="1" applyFill="1" applyBorder="1" applyAlignment="1">
      <alignment horizontal="center" vertical="center"/>
    </xf>
    <xf numFmtId="0" fontId="139" fillId="0" borderId="15" xfId="9" applyNumberFormat="1" applyFont="1" applyFill="1" applyBorder="1" applyAlignment="1">
      <alignment horizontal="center" vertical="center" wrapText="1"/>
    </xf>
    <xf numFmtId="0" fontId="145" fillId="0" borderId="3" xfId="9" applyNumberFormat="1" applyFont="1" applyFill="1" applyBorder="1" applyAlignment="1">
      <alignment horizontal="center" vertical="center" wrapText="1"/>
    </xf>
    <xf numFmtId="166" fontId="44" fillId="0" borderId="8" xfId="9" applyFont="1" applyFill="1" applyBorder="1" applyAlignment="1">
      <alignment horizontal="center" vertical="center" wrapText="1"/>
    </xf>
    <xf numFmtId="166" fontId="141" fillId="0" borderId="8" xfId="9" applyFont="1" applyFill="1" applyBorder="1" applyAlignment="1">
      <alignment horizontal="center" vertical="center"/>
    </xf>
    <xf numFmtId="0" fontId="139" fillId="0" borderId="9" xfId="9" applyNumberFormat="1" applyFont="1" applyFill="1" applyBorder="1" applyAlignment="1">
      <alignment horizontal="center" vertical="center" wrapText="1"/>
    </xf>
    <xf numFmtId="4" fontId="150" fillId="0" borderId="7" xfId="0" applyNumberFormat="1" applyFont="1" applyFill="1" applyBorder="1" applyAlignment="1">
      <alignment horizontal="right" vertical="center" wrapText="1"/>
    </xf>
    <xf numFmtId="166" fontId="36" fillId="17" borderId="3" xfId="9" applyFont="1" applyFill="1" applyBorder="1" applyAlignment="1">
      <alignment horizontal="center" vertical="center" wrapText="1"/>
    </xf>
    <xf numFmtId="4" fontId="140" fillId="0" borderId="1" xfId="11" applyNumberFormat="1" applyFont="1" applyFill="1" applyBorder="1" applyAlignment="1">
      <alignment vertical="center" wrapText="1"/>
    </xf>
    <xf numFmtId="166" fontId="139" fillId="0" borderId="1" xfId="9" applyFont="1" applyFill="1" applyBorder="1" applyAlignment="1">
      <alignment horizontal="center" vertical="center" wrapText="1"/>
    </xf>
    <xf numFmtId="166" fontId="141" fillId="0" borderId="1" xfId="9" applyFont="1" applyFill="1" applyBorder="1" applyAlignment="1">
      <alignment vertical="center" wrapText="1"/>
    </xf>
    <xf numFmtId="0" fontId="139" fillId="0" borderId="1" xfId="0" applyFont="1" applyFill="1" applyBorder="1" applyAlignment="1">
      <alignment horizontal="center" vertical="center" wrapText="1"/>
    </xf>
    <xf numFmtId="1" fontId="139" fillId="0" borderId="1" xfId="9" applyNumberFormat="1" applyFont="1" applyFill="1" applyBorder="1" applyAlignment="1">
      <alignment horizontal="center" vertical="center" wrapText="1"/>
    </xf>
    <xf numFmtId="166" fontId="44" fillId="0" borderId="1" xfId="9" applyFont="1" applyFill="1" applyBorder="1" applyAlignment="1">
      <alignment horizontal="center" vertical="center" wrapText="1"/>
    </xf>
    <xf numFmtId="166" fontId="142" fillId="0" borderId="1" xfId="9" applyFont="1" applyFill="1" applyBorder="1" applyAlignment="1">
      <alignment horizontal="center" vertical="center"/>
    </xf>
    <xf numFmtId="0" fontId="140" fillId="18" borderId="7" xfId="10" applyFont="1" applyFill="1" applyBorder="1" applyAlignment="1">
      <alignment horizontal="center" vertical="center"/>
    </xf>
    <xf numFmtId="166" fontId="139" fillId="5" borderId="1" xfId="9" applyFont="1" applyFill="1" applyBorder="1" applyAlignment="1">
      <alignment horizontal="center" vertical="center"/>
    </xf>
    <xf numFmtId="166" fontId="44" fillId="5" borderId="2" xfId="9" applyFont="1" applyFill="1" applyBorder="1" applyAlignment="1">
      <alignment horizontal="center" vertical="center"/>
    </xf>
    <xf numFmtId="166" fontId="141" fillId="5" borderId="1" xfId="9" applyFont="1" applyFill="1" applyBorder="1" applyAlignment="1">
      <alignment horizontal="center" vertical="center"/>
    </xf>
    <xf numFmtId="166" fontId="139" fillId="5" borderId="7" xfId="9" applyFont="1" applyFill="1" applyBorder="1" applyAlignment="1">
      <alignment horizontal="center" vertical="center"/>
    </xf>
    <xf numFmtId="166" fontId="141" fillId="5" borderId="7" xfId="9" applyFont="1" applyFill="1" applyBorder="1" applyAlignment="1">
      <alignment horizontal="center" vertical="center"/>
    </xf>
    <xf numFmtId="0" fontId="140" fillId="18" borderId="3" xfId="10" applyFont="1" applyFill="1" applyBorder="1" applyAlignment="1">
      <alignment horizontal="center" vertical="center"/>
    </xf>
    <xf numFmtId="166" fontId="139" fillId="5" borderId="3" xfId="9" applyFont="1" applyFill="1" applyBorder="1" applyAlignment="1">
      <alignment horizontal="center" vertical="center"/>
    </xf>
    <xf numFmtId="166" fontId="141" fillId="5" borderId="3" xfId="9" applyFont="1" applyFill="1" applyBorder="1" applyAlignment="1">
      <alignment horizontal="center" vertical="center"/>
    </xf>
    <xf numFmtId="0" fontId="139" fillId="0" borderId="11" xfId="10" applyFont="1" applyFill="1" applyBorder="1" applyAlignment="1">
      <alignment horizontal="center" vertical="center" wrapText="1"/>
    </xf>
    <xf numFmtId="166" fontId="36" fillId="18" borderId="12" xfId="9" applyFont="1" applyFill="1" applyBorder="1" applyAlignment="1">
      <alignment horizontal="center" vertical="center" wrapText="1"/>
    </xf>
    <xf numFmtId="166" fontId="36" fillId="0" borderId="1" xfId="9" applyFont="1" applyFill="1" applyBorder="1" applyAlignment="1">
      <alignment horizontal="center" vertical="center" wrapText="1"/>
    </xf>
    <xf numFmtId="0" fontId="143" fillId="0" borderId="10" xfId="9" applyNumberFormat="1" applyFont="1" applyFill="1" applyBorder="1" applyAlignment="1">
      <alignment horizontal="center" vertical="center" wrapText="1"/>
    </xf>
    <xf numFmtId="0" fontId="139" fillId="5" borderId="1" xfId="10" applyFont="1" applyFill="1" applyBorder="1" applyAlignment="1">
      <alignment horizontal="center" vertical="center" wrapText="1"/>
    </xf>
    <xf numFmtId="1" fontId="143" fillId="0" borderId="2" xfId="9" applyNumberFormat="1" applyFont="1" applyFill="1" applyBorder="1" applyAlignment="1">
      <alignment horizontal="center" vertical="center" wrapText="1"/>
    </xf>
    <xf numFmtId="4" fontId="140" fillId="0" borderId="3" xfId="11" applyNumberFormat="1" applyFont="1" applyFill="1" applyBorder="1" applyAlignment="1">
      <alignment horizontal="right" vertical="center" wrapText="1"/>
    </xf>
    <xf numFmtId="1" fontId="143" fillId="0" borderId="3" xfId="9" applyNumberFormat="1" applyFont="1" applyFill="1" applyBorder="1" applyAlignment="1">
      <alignment horizontal="center" vertical="center" wrapText="1"/>
    </xf>
    <xf numFmtId="166" fontId="141" fillId="0" borderId="3" xfId="9" applyFont="1" applyFill="1" applyBorder="1" applyAlignment="1">
      <alignment horizontal="center" vertical="center"/>
    </xf>
    <xf numFmtId="166" fontId="44" fillId="0" borderId="3" xfId="9" applyFont="1" applyFill="1" applyBorder="1" applyAlignment="1">
      <alignment horizontal="center" vertical="center" wrapText="1"/>
    </xf>
    <xf numFmtId="166" fontId="143" fillId="0" borderId="3" xfId="9" applyFont="1" applyFill="1" applyBorder="1" applyAlignment="1">
      <alignment horizontal="center" vertical="center" wrapText="1"/>
    </xf>
    <xf numFmtId="0" fontId="139" fillId="0" borderId="3" xfId="9" applyNumberFormat="1" applyFont="1" applyFill="1" applyBorder="1" applyAlignment="1">
      <alignment horizontal="center" vertical="center" wrapText="1"/>
    </xf>
    <xf numFmtId="0" fontId="36" fillId="18" borderId="1" xfId="0" applyFont="1" applyFill="1" applyBorder="1" applyAlignment="1">
      <alignment horizontal="center" vertical="center" wrapText="1"/>
    </xf>
    <xf numFmtId="166" fontId="44" fillId="0" borderId="14" xfId="9" applyFont="1" applyFill="1" applyBorder="1" applyAlignment="1">
      <alignment horizontal="center" vertical="center" wrapText="1"/>
    </xf>
    <xf numFmtId="166" fontId="143" fillId="0" borderId="2" xfId="9" applyFont="1" applyFill="1" applyBorder="1" applyAlignment="1">
      <alignment horizontal="center" vertical="center"/>
    </xf>
    <xf numFmtId="166" fontId="142" fillId="0" borderId="6" xfId="9" applyFont="1" applyFill="1" applyBorder="1" applyAlignment="1">
      <alignment horizontal="center" vertical="center"/>
    </xf>
    <xf numFmtId="0" fontId="143" fillId="0" borderId="2" xfId="0" applyFont="1" applyFill="1" applyBorder="1" applyAlignment="1">
      <alignment horizontal="center" vertical="center" wrapText="1"/>
    </xf>
    <xf numFmtId="0" fontId="145" fillId="0" borderId="2" xfId="9" applyNumberFormat="1" applyFont="1" applyFill="1" applyBorder="1" applyAlignment="1">
      <alignment horizontal="center" vertical="center" wrapText="1"/>
    </xf>
    <xf numFmtId="166" fontId="138" fillId="5" borderId="0" xfId="9" applyFont="1" applyFill="1" applyBorder="1" applyAlignment="1">
      <alignment horizontal="center" vertical="center"/>
    </xf>
    <xf numFmtId="0" fontId="139" fillId="5" borderId="0" xfId="10" applyFont="1" applyFill="1" applyBorder="1" applyAlignment="1">
      <alignment horizontal="center" vertical="center" wrapText="1"/>
    </xf>
    <xf numFmtId="166" fontId="36" fillId="5" borderId="0" xfId="9" applyFont="1" applyFill="1" applyBorder="1" applyAlignment="1">
      <alignment horizontal="center" vertical="center" wrapText="1"/>
    </xf>
    <xf numFmtId="4" fontId="140" fillId="5" borderId="0" xfId="11" applyNumberFormat="1" applyFont="1" applyFill="1" applyBorder="1" applyAlignment="1">
      <alignment horizontal="right" vertical="center"/>
    </xf>
    <xf numFmtId="0" fontId="142" fillId="5" borderId="0" xfId="10" applyFont="1" applyFill="1" applyBorder="1" applyAlignment="1">
      <alignment horizontal="center" vertical="center" wrapText="1"/>
    </xf>
    <xf numFmtId="166" fontId="139" fillId="5" borderId="0" xfId="9" applyFont="1" applyFill="1" applyBorder="1" applyAlignment="1">
      <alignment horizontal="center" vertical="center" wrapText="1"/>
    </xf>
    <xf numFmtId="0" fontId="139" fillId="5" borderId="0" xfId="0" applyFont="1" applyFill="1" applyBorder="1" applyAlignment="1">
      <alignment horizontal="center" vertical="center" wrapText="1"/>
    </xf>
    <xf numFmtId="166" fontId="143" fillId="5" borderId="0" xfId="9" applyFont="1" applyFill="1" applyBorder="1" applyAlignment="1">
      <alignment horizontal="center" vertical="center"/>
    </xf>
    <xf numFmtId="166" fontId="141" fillId="5" borderId="0" xfId="9" applyFont="1" applyFill="1" applyBorder="1" applyAlignment="1">
      <alignment horizontal="center" vertical="center" wrapText="1"/>
    </xf>
    <xf numFmtId="166" fontId="141" fillId="5" borderId="0" xfId="9" applyFont="1" applyFill="1" applyBorder="1" applyAlignment="1">
      <alignment horizontal="center" vertical="center"/>
    </xf>
    <xf numFmtId="166" fontId="44" fillId="5" borderId="0" xfId="9" applyFont="1" applyFill="1" applyBorder="1" applyAlignment="1">
      <alignment horizontal="center" vertical="center" wrapText="1"/>
    </xf>
    <xf numFmtId="0" fontId="44" fillId="5" borderId="0" xfId="9" applyNumberFormat="1" applyFont="1" applyFill="1" applyBorder="1" applyAlignment="1">
      <alignment horizontal="center" vertical="center" wrapText="1"/>
    </xf>
    <xf numFmtId="166" fontId="44" fillId="5" borderId="0" xfId="9" applyFont="1" applyFill="1" applyBorder="1" applyAlignment="1">
      <alignment horizontal="center" vertical="center"/>
    </xf>
    <xf numFmtId="0" fontId="143" fillId="5" borderId="0" xfId="10" applyFont="1" applyFill="1" applyBorder="1" applyAlignment="1">
      <alignment horizontal="center" vertical="center" wrapText="1"/>
    </xf>
    <xf numFmtId="166" fontId="143" fillId="5" borderId="0" xfId="9" applyFont="1" applyFill="1" applyBorder="1" applyAlignment="1">
      <alignment horizontal="center" vertical="center" wrapText="1"/>
    </xf>
    <xf numFmtId="0" fontId="139" fillId="5" borderId="0" xfId="9" applyNumberFormat="1" applyFont="1" applyFill="1" applyBorder="1" applyAlignment="1">
      <alignment horizontal="center" vertical="center" wrapText="1"/>
    </xf>
    <xf numFmtId="0" fontId="142" fillId="0" borderId="2" xfId="0" applyFont="1" applyFill="1" applyBorder="1" applyAlignment="1">
      <alignment horizontal="center" vertical="center"/>
    </xf>
    <xf numFmtId="166" fontId="150" fillId="18" borderId="2" xfId="0" applyNumberFormat="1" applyFont="1" applyFill="1" applyBorder="1" applyAlignment="1">
      <alignment horizontal="center" vertical="center" wrapText="1"/>
    </xf>
    <xf numFmtId="166" fontId="142" fillId="0" borderId="2" xfId="10" applyNumberFormat="1" applyFont="1" applyFill="1" applyBorder="1" applyAlignment="1">
      <alignment horizontal="center" vertical="center" wrapText="1"/>
    </xf>
    <xf numFmtId="0" fontId="139" fillId="0" borderId="2" xfId="0" applyFont="1" applyFill="1" applyBorder="1" applyAlignment="1">
      <alignment horizontal="center" vertical="center"/>
    </xf>
    <xf numFmtId="1" fontId="142" fillId="0" borderId="2" xfId="10" applyNumberFormat="1" applyFont="1" applyFill="1" applyBorder="1" applyAlignment="1">
      <alignment horizontal="center" vertical="center" wrapText="1"/>
    </xf>
    <xf numFmtId="166" fontId="44" fillId="0" borderId="2" xfId="9" applyFont="1" applyFill="1" applyBorder="1" applyAlignment="1">
      <alignment horizontal="center" vertical="center"/>
    </xf>
    <xf numFmtId="166" fontId="143" fillId="0" borderId="2" xfId="10" applyNumberFormat="1" applyFont="1" applyFill="1" applyBorder="1" applyAlignment="1">
      <alignment horizontal="center" vertical="center" wrapText="1"/>
    </xf>
    <xf numFmtId="0" fontId="143" fillId="0" borderId="2" xfId="31" applyFont="1" applyBorder="1" applyAlignment="1">
      <alignment horizontal="center" vertical="center" wrapText="1"/>
    </xf>
    <xf numFmtId="0" fontId="145" fillId="0" borderId="2" xfId="10" applyFont="1" applyFill="1" applyBorder="1" applyAlignment="1">
      <alignment horizontal="center" vertical="center" wrapText="1"/>
    </xf>
    <xf numFmtId="0" fontId="142" fillId="0" borderId="2" xfId="32" applyFont="1" applyFill="1" applyBorder="1" applyAlignment="1">
      <alignment horizontal="center" vertical="center"/>
    </xf>
    <xf numFmtId="0" fontId="142" fillId="0" borderId="2" xfId="33" applyFont="1" applyFill="1" applyBorder="1" applyAlignment="1">
      <alignment horizontal="center" vertical="center"/>
    </xf>
    <xf numFmtId="0" fontId="139" fillId="0" borderId="2" xfId="34" applyFont="1" applyFill="1" applyBorder="1" applyAlignment="1">
      <alignment horizontal="center" vertical="center" wrapText="1"/>
    </xf>
    <xf numFmtId="0" fontId="143" fillId="0" borderId="2" xfId="35" applyFont="1" applyFill="1" applyBorder="1" applyAlignment="1">
      <alignment horizontal="center" vertical="center"/>
    </xf>
    <xf numFmtId="0" fontId="143" fillId="0" borderId="2" xfId="36" applyFont="1" applyFill="1" applyBorder="1" applyAlignment="1">
      <alignment horizontal="center" vertical="center"/>
    </xf>
    <xf numFmtId="0" fontId="143" fillId="0" borderId="2" xfId="31" applyFont="1" applyFill="1" applyBorder="1" applyAlignment="1">
      <alignment horizontal="center" vertical="center" wrapText="1"/>
    </xf>
    <xf numFmtId="4" fontId="150" fillId="0" borderId="2" xfId="0" applyNumberFormat="1" applyFont="1" applyFill="1" applyBorder="1" applyAlignment="1">
      <alignment horizontal="right" vertical="center"/>
    </xf>
    <xf numFmtId="166" fontId="142" fillId="0" borderId="2" xfId="10" applyNumberFormat="1" applyFont="1" applyFill="1" applyBorder="1" applyAlignment="1">
      <alignment horizontal="center" vertical="center"/>
    </xf>
    <xf numFmtId="1" fontId="142" fillId="0" borderId="2" xfId="10" applyNumberFormat="1" applyFont="1" applyFill="1" applyBorder="1" applyAlignment="1">
      <alignment horizontal="center" vertical="center"/>
    </xf>
    <xf numFmtId="0" fontId="44" fillId="0" borderId="2" xfId="9" applyNumberFormat="1" applyFont="1" applyFill="1" applyBorder="1" applyAlignment="1">
      <alignment horizontal="center" vertical="center"/>
    </xf>
    <xf numFmtId="166" fontId="143" fillId="0" borderId="2" xfId="10" applyNumberFormat="1" applyFont="1" applyFill="1" applyBorder="1" applyAlignment="1">
      <alignment horizontal="center" vertical="center"/>
    </xf>
    <xf numFmtId="0" fontId="145" fillId="0" borderId="2" xfId="10" applyFont="1" applyFill="1" applyBorder="1" applyAlignment="1">
      <alignment horizontal="center" vertical="center"/>
    </xf>
    <xf numFmtId="0" fontId="153" fillId="0" borderId="0" xfId="0" applyFont="1" applyFill="1" applyBorder="1" applyAlignment="1">
      <alignment horizontal="center" vertical="center"/>
    </xf>
    <xf numFmtId="0" fontId="154" fillId="0" borderId="0" xfId="0" applyFont="1" applyFill="1" applyBorder="1" applyAlignment="1">
      <alignment horizontal="center" vertical="center"/>
    </xf>
    <xf numFmtId="0" fontId="5" fillId="0" borderId="0" xfId="0" applyFont="1" applyFill="1" applyBorder="1" applyAlignment="1">
      <alignment horizontal="center" vertical="center"/>
    </xf>
    <xf numFmtId="4" fontId="35" fillId="0" borderId="0" xfId="9" applyNumberFormat="1" applyFont="1" applyFill="1" applyBorder="1" applyAlignment="1">
      <alignment horizontal="center" vertical="center"/>
    </xf>
    <xf numFmtId="0" fontId="155" fillId="0" borderId="0" xfId="8" applyFont="1" applyFill="1" applyBorder="1" applyAlignment="1">
      <alignment horizontal="center" vertical="center"/>
    </xf>
    <xf numFmtId="0" fontId="35" fillId="0" borderId="0" xfId="8" applyFont="1" applyFill="1" applyBorder="1" applyAlignment="1">
      <alignment horizontal="center" vertical="center" wrapText="1"/>
    </xf>
    <xf numFmtId="1" fontId="155" fillId="0" borderId="0" xfId="8" applyNumberFormat="1" applyFont="1" applyFill="1" applyBorder="1" applyAlignment="1">
      <alignment horizontal="center" vertical="center" wrapText="1"/>
    </xf>
    <xf numFmtId="0" fontId="155" fillId="0" borderId="0" xfId="8" applyFont="1" applyFill="1" applyBorder="1" applyAlignment="1">
      <alignment horizontal="center" vertical="center" wrapText="1"/>
    </xf>
    <xf numFmtId="0" fontId="156" fillId="0" borderId="0" xfId="8" applyFont="1" applyFill="1" applyBorder="1" applyAlignment="1">
      <alignment horizontal="center" vertical="center"/>
    </xf>
    <xf numFmtId="0" fontId="35" fillId="0" borderId="0" xfId="8" applyFont="1" applyFill="1" applyBorder="1" applyAlignment="1">
      <alignment horizontal="center" vertical="center"/>
    </xf>
    <xf numFmtId="0" fontId="154" fillId="0" borderId="0" xfId="0" applyFont="1" applyFill="1" applyAlignment="1">
      <alignment vertical="center"/>
    </xf>
    <xf numFmtId="0" fontId="157" fillId="7" borderId="0" xfId="4" applyFont="1" applyFill="1"/>
    <xf numFmtId="0" fontId="158" fillId="7" borderId="0" xfId="4" applyFont="1" applyFill="1"/>
    <xf numFmtId="0" fontId="159" fillId="7" borderId="0" xfId="4" applyFont="1" applyFill="1"/>
    <xf numFmtId="0" fontId="159" fillId="0" borderId="0" xfId="4" applyFont="1" applyFill="1"/>
    <xf numFmtId="0" fontId="154" fillId="0" borderId="0" xfId="4" applyFont="1" applyFill="1"/>
    <xf numFmtId="0" fontId="154" fillId="0" borderId="0" xfId="4" applyFont="1"/>
    <xf numFmtId="0" fontId="154" fillId="0" borderId="0" xfId="0" applyFont="1" applyFill="1" applyBorder="1" applyAlignment="1">
      <alignment vertical="center"/>
    </xf>
    <xf numFmtId="0" fontId="160" fillId="0" borderId="14" xfId="10" applyFont="1" applyFill="1" applyBorder="1" applyAlignment="1">
      <alignment horizontal="center" vertical="center" wrapText="1"/>
    </xf>
    <xf numFmtId="0" fontId="161" fillId="0" borderId="0" xfId="0" applyFont="1" applyFill="1" applyBorder="1" applyAlignment="1">
      <alignment horizontal="center" vertical="center"/>
    </xf>
    <xf numFmtId="4" fontId="35" fillId="0" borderId="0" xfId="9" applyNumberFormat="1" applyFont="1" applyFill="1" applyBorder="1" applyAlignment="1">
      <alignment horizontal="center" vertical="center" wrapText="1"/>
    </xf>
    <xf numFmtId="39" fontId="162" fillId="0" borderId="0" xfId="11" applyNumberFormat="1" applyFont="1" applyFill="1" applyBorder="1" applyAlignment="1">
      <alignment horizontal="center" vertical="center"/>
    </xf>
    <xf numFmtId="39" fontId="162" fillId="0" borderId="0" xfId="11" applyNumberFormat="1" applyFont="1" applyFill="1" applyBorder="1" applyAlignment="1">
      <alignment horizontal="center" vertical="center" wrapText="1"/>
    </xf>
    <xf numFmtId="166" fontId="155" fillId="0" borderId="0" xfId="9" applyFont="1" applyFill="1" applyBorder="1" applyAlignment="1">
      <alignment horizontal="center" vertical="center" wrapText="1"/>
    </xf>
    <xf numFmtId="166" fontId="35" fillId="0" borderId="0" xfId="9" applyFont="1" applyFill="1" applyBorder="1" applyAlignment="1">
      <alignment horizontal="center" vertical="center"/>
    </xf>
    <xf numFmtId="0" fontId="154" fillId="0" borderId="5" xfId="0" applyFont="1" applyFill="1" applyBorder="1"/>
    <xf numFmtId="0" fontId="154" fillId="0" borderId="0" xfId="0" applyFont="1" applyFill="1"/>
    <xf numFmtId="2" fontId="163" fillId="12" borderId="14" xfId="0" applyNumberFormat="1" applyFont="1" applyFill="1" applyBorder="1" applyAlignment="1">
      <alignment horizontal="left" vertical="center"/>
    </xf>
    <xf numFmtId="2" fontId="163" fillId="12" borderId="0" xfId="0" applyNumberFormat="1" applyFont="1" applyFill="1" applyBorder="1" applyAlignment="1">
      <alignment horizontal="left" vertical="center"/>
    </xf>
    <xf numFmtId="2" fontId="5" fillId="12" borderId="0" xfId="0" applyNumberFormat="1" applyFont="1" applyFill="1" applyBorder="1" applyAlignment="1">
      <alignment horizontal="left" vertical="center"/>
    </xf>
    <xf numFmtId="4" fontId="163" fillId="12" borderId="0" xfId="0" applyNumberFormat="1" applyFont="1" applyFill="1" applyBorder="1" applyAlignment="1">
      <alignment horizontal="center" vertical="center"/>
    </xf>
    <xf numFmtId="2" fontId="163" fillId="12" borderId="5" xfId="0" applyNumberFormat="1" applyFont="1" applyFill="1" applyBorder="1" applyAlignment="1">
      <alignment horizontal="left" vertical="center"/>
    </xf>
    <xf numFmtId="0" fontId="165" fillId="5" borderId="0" xfId="0" applyFont="1" applyFill="1" applyBorder="1" applyAlignment="1">
      <alignment vertical="center"/>
    </xf>
    <xf numFmtId="43" fontId="35" fillId="5" borderId="0" xfId="7" applyFont="1" applyFill="1" applyBorder="1" applyAlignment="1">
      <alignment horizontal="center" vertical="center" wrapText="1"/>
    </xf>
    <xf numFmtId="166" fontId="35" fillId="5" borderId="0" xfId="9" applyFont="1" applyFill="1" applyBorder="1" applyAlignment="1">
      <alignment horizontal="center" vertical="center"/>
    </xf>
    <xf numFmtId="0" fontId="165" fillId="5" borderId="5" xfId="0" applyFont="1" applyFill="1" applyBorder="1" applyAlignment="1">
      <alignment horizontal="center" vertical="center"/>
    </xf>
    <xf numFmtId="2" fontId="163" fillId="12" borderId="14" xfId="0" applyNumberFormat="1" applyFont="1" applyFill="1" applyBorder="1" applyAlignment="1">
      <alignment horizontal="center" vertical="center"/>
    </xf>
    <xf numFmtId="2" fontId="154" fillId="12" borderId="0" xfId="0" applyNumberFormat="1" applyFont="1" applyFill="1" applyBorder="1" applyAlignment="1">
      <alignment horizontal="center" vertical="center" wrapText="1"/>
    </xf>
    <xf numFmtId="166" fontId="155" fillId="12" borderId="0" xfId="9" applyFont="1" applyFill="1" applyBorder="1" applyAlignment="1">
      <alignment horizontal="center" vertical="center"/>
    </xf>
    <xf numFmtId="4" fontId="154" fillId="0" borderId="0" xfId="0" applyNumberFormat="1" applyFont="1" applyBorder="1" applyAlignment="1">
      <alignment horizontal="center" vertical="center"/>
    </xf>
    <xf numFmtId="0" fontId="154" fillId="0" borderId="0" xfId="0" applyFont="1" applyBorder="1" applyAlignment="1">
      <alignment horizontal="center" vertical="center"/>
    </xf>
    <xf numFmtId="0" fontId="154" fillId="12" borderId="0" xfId="0" applyFont="1" applyFill="1" applyAlignment="1">
      <alignment vertical="center"/>
    </xf>
    <xf numFmtId="0" fontId="154" fillId="0" borderId="0" xfId="0" applyFont="1" applyBorder="1" applyAlignment="1">
      <alignment horizontal="center" vertical="center" wrapText="1"/>
    </xf>
    <xf numFmtId="166" fontId="168" fillId="12" borderId="0" xfId="9" applyFont="1" applyFill="1" applyBorder="1" applyAlignment="1">
      <alignment horizontal="center" vertical="center"/>
    </xf>
    <xf numFmtId="166" fontId="35" fillId="12" borderId="0" xfId="9" applyFont="1" applyFill="1" applyBorder="1" applyAlignment="1">
      <alignment horizontal="center" vertical="center"/>
    </xf>
    <xf numFmtId="166" fontId="35" fillId="12" borderId="5" xfId="9" applyFont="1" applyFill="1" applyBorder="1" applyAlignment="1">
      <alignment horizontal="center" vertical="center"/>
    </xf>
    <xf numFmtId="0" fontId="165" fillId="0" borderId="0" xfId="0" applyFont="1" applyAlignment="1">
      <alignment vertical="center"/>
    </xf>
    <xf numFmtId="0" fontId="35" fillId="20" borderId="0" xfId="13" applyNumberFormat="1" applyFont="1" applyFill="1" applyBorder="1" applyAlignment="1">
      <alignment horizontal="center" vertical="center"/>
    </xf>
    <xf numFmtId="4" fontId="155" fillId="20" borderId="0" xfId="14" applyNumberFormat="1" applyFont="1" applyFill="1" applyBorder="1" applyAlignment="1">
      <alignment horizontal="center" vertical="center"/>
    </xf>
    <xf numFmtId="168" fontId="155" fillId="20" borderId="0" xfId="14" applyNumberFormat="1" applyFont="1" applyFill="1" applyBorder="1" applyAlignment="1">
      <alignment horizontal="center" vertical="center"/>
    </xf>
    <xf numFmtId="168" fontId="155" fillId="20" borderId="0" xfId="14" applyNumberFormat="1" applyFont="1" applyFill="1" applyBorder="1" applyAlignment="1">
      <alignment horizontal="center" vertical="center" wrapText="1"/>
    </xf>
    <xf numFmtId="0" fontId="35" fillId="20" borderId="5" xfId="0" applyFont="1" applyFill="1" applyBorder="1" applyAlignment="1">
      <alignment horizontal="center" vertical="center"/>
    </xf>
    <xf numFmtId="0" fontId="155" fillId="12" borderId="14" xfId="13" applyFont="1" applyFill="1" applyBorder="1" applyAlignment="1">
      <alignment horizontal="center" vertical="center"/>
    </xf>
    <xf numFmtId="0" fontId="155" fillId="12" borderId="0" xfId="0" applyNumberFormat="1" applyFont="1" applyFill="1" applyBorder="1" applyAlignment="1">
      <alignment horizontal="right" vertical="center"/>
    </xf>
    <xf numFmtId="0" fontId="155" fillId="12" borderId="0" xfId="13" applyFont="1" applyFill="1" applyBorder="1" applyAlignment="1">
      <alignment horizontal="left" vertical="center"/>
    </xf>
    <xf numFmtId="4" fontId="155" fillId="12" borderId="0" xfId="13" applyNumberFormat="1" applyFont="1" applyFill="1" applyBorder="1" applyAlignment="1">
      <alignment horizontal="center" vertical="center"/>
    </xf>
    <xf numFmtId="0" fontId="155" fillId="12" borderId="5" xfId="13" applyFont="1" applyFill="1" applyBorder="1" applyAlignment="1">
      <alignment horizontal="left" vertical="center"/>
    </xf>
    <xf numFmtId="168" fontId="35" fillId="20" borderId="0" xfId="14" applyNumberFormat="1" applyFont="1" applyFill="1" applyBorder="1" applyAlignment="1">
      <alignment horizontal="center" vertical="center"/>
    </xf>
    <xf numFmtId="0" fontId="155" fillId="12" borderId="0" xfId="14" applyNumberFormat="1" applyFont="1" applyFill="1" applyBorder="1" applyAlignment="1">
      <alignment horizontal="left" vertical="center"/>
    </xf>
    <xf numFmtId="4" fontId="155" fillId="12" borderId="0" xfId="14" applyNumberFormat="1" applyFont="1" applyFill="1" applyBorder="1" applyAlignment="1">
      <alignment horizontal="center" vertical="center"/>
    </xf>
    <xf numFmtId="0" fontId="155" fillId="12" borderId="5" xfId="14" applyNumberFormat="1" applyFont="1" applyFill="1" applyBorder="1" applyAlignment="1">
      <alignment horizontal="left" vertical="center"/>
    </xf>
    <xf numFmtId="4" fontId="35" fillId="20" borderId="0" xfId="14" applyNumberFormat="1" applyFont="1" applyFill="1" applyBorder="1" applyAlignment="1">
      <alignment horizontal="center" vertical="center"/>
    </xf>
    <xf numFmtId="0" fontId="155" fillId="12" borderId="0" xfId="0" applyNumberFormat="1" applyFont="1" applyFill="1" applyBorder="1" applyAlignment="1">
      <alignment horizontal="left" vertical="center"/>
    </xf>
    <xf numFmtId="4" fontId="155" fillId="12" borderId="0" xfId="0" applyNumberFormat="1" applyFont="1" applyFill="1" applyBorder="1" applyAlignment="1">
      <alignment horizontal="center" vertical="center"/>
    </xf>
    <xf numFmtId="0" fontId="155" fillId="12" borderId="5" xfId="0" applyNumberFormat="1" applyFont="1" applyFill="1" applyBorder="1" applyAlignment="1">
      <alignment horizontal="left" vertical="center"/>
    </xf>
    <xf numFmtId="0" fontId="155" fillId="12" borderId="0" xfId="13" applyNumberFormat="1" applyFont="1" applyFill="1" applyBorder="1" applyAlignment="1">
      <alignment horizontal="left" vertical="center"/>
    </xf>
    <xf numFmtId="0" fontId="155" fillId="12" borderId="5" xfId="13" applyNumberFormat="1" applyFont="1" applyFill="1" applyBorder="1" applyAlignment="1">
      <alignment horizontal="left" vertical="center"/>
    </xf>
    <xf numFmtId="0" fontId="155" fillId="12" borderId="0" xfId="0" applyNumberFormat="1" applyFont="1" applyFill="1" applyBorder="1" applyAlignment="1">
      <alignment horizontal="center" vertical="center"/>
    </xf>
    <xf numFmtId="0" fontId="155" fillId="12" borderId="14" xfId="15" applyFont="1" applyFill="1" applyBorder="1" applyAlignment="1">
      <alignment horizontal="center" vertical="center"/>
    </xf>
    <xf numFmtId="0" fontId="155" fillId="12" borderId="0" xfId="13" applyNumberFormat="1" applyFont="1" applyFill="1" applyBorder="1" applyAlignment="1">
      <alignment horizontal="right" vertical="center"/>
    </xf>
    <xf numFmtId="168" fontId="155" fillId="12" borderId="0" xfId="14" applyNumberFormat="1" applyFont="1" applyFill="1" applyBorder="1" applyAlignment="1">
      <alignment horizontal="center" vertical="center"/>
    </xf>
    <xf numFmtId="0" fontId="165" fillId="12" borderId="0" xfId="0" applyFont="1" applyFill="1" applyBorder="1" applyAlignment="1">
      <alignment horizontal="center" vertical="center" wrapText="1"/>
    </xf>
    <xf numFmtId="0" fontId="165" fillId="5" borderId="0" xfId="0" applyFont="1" applyFill="1" applyBorder="1" applyAlignment="1">
      <alignment horizontal="center" vertical="center"/>
    </xf>
    <xf numFmtId="0" fontId="155" fillId="12" borderId="5" xfId="0" applyFont="1" applyFill="1" applyBorder="1" applyAlignment="1">
      <alignment horizontal="center" vertical="center"/>
    </xf>
    <xf numFmtId="0" fontId="155" fillId="12" borderId="0" xfId="0" applyFont="1" applyFill="1" applyBorder="1" applyAlignment="1">
      <alignment horizontal="right" vertical="center"/>
    </xf>
    <xf numFmtId="168" fontId="155" fillId="12" borderId="0" xfId="14" applyNumberFormat="1" applyFont="1" applyFill="1" applyBorder="1" applyAlignment="1">
      <alignment horizontal="left" vertical="center"/>
    </xf>
    <xf numFmtId="0" fontId="155" fillId="12" borderId="12" xfId="15" applyFont="1" applyFill="1" applyBorder="1" applyAlignment="1">
      <alignment horizontal="center" vertical="center"/>
    </xf>
    <xf numFmtId="0" fontId="155" fillId="12" borderId="15" xfId="0" applyFont="1" applyFill="1" applyBorder="1" applyAlignment="1">
      <alignment horizontal="right" vertical="center"/>
    </xf>
    <xf numFmtId="168" fontId="155" fillId="12" borderId="15" xfId="14" applyNumberFormat="1" applyFont="1" applyFill="1" applyBorder="1" applyAlignment="1">
      <alignment horizontal="left" vertical="center"/>
    </xf>
    <xf numFmtId="4" fontId="155" fillId="12" borderId="15" xfId="14" applyNumberFormat="1" applyFont="1" applyFill="1" applyBorder="1" applyAlignment="1">
      <alignment horizontal="center" vertical="center"/>
    </xf>
    <xf numFmtId="168" fontId="155" fillId="12" borderId="15" xfId="14" applyNumberFormat="1" applyFont="1" applyFill="1" applyBorder="1" applyAlignment="1">
      <alignment horizontal="center" vertical="center"/>
    </xf>
    <xf numFmtId="0" fontId="165" fillId="12" borderId="15" xfId="0" applyFont="1" applyFill="1" applyBorder="1" applyAlignment="1">
      <alignment horizontal="center" vertical="center"/>
    </xf>
    <xf numFmtId="0" fontId="165" fillId="12" borderId="15" xfId="0" applyFont="1" applyFill="1" applyBorder="1" applyAlignment="1">
      <alignment horizontal="center" vertical="center" wrapText="1"/>
    </xf>
    <xf numFmtId="0" fontId="155" fillId="12" borderId="13" xfId="0" applyFont="1" applyFill="1" applyBorder="1" applyAlignment="1">
      <alignment horizontal="center" vertical="center"/>
    </xf>
    <xf numFmtId="0" fontId="154" fillId="0" borderId="0" xfId="0" applyFont="1"/>
    <xf numFmtId="0" fontId="171" fillId="0" borderId="0" xfId="10" applyFont="1" applyFill="1" applyBorder="1" applyAlignment="1">
      <alignment horizontal="center" vertical="center" wrapText="1"/>
    </xf>
    <xf numFmtId="166" fontId="172" fillId="0" borderId="0" xfId="0" applyNumberFormat="1" applyFont="1" applyFill="1" applyBorder="1" applyAlignment="1">
      <alignment horizontal="center" vertical="center" wrapText="1"/>
    </xf>
    <xf numFmtId="4" fontId="172" fillId="0" borderId="0" xfId="0" applyNumberFormat="1" applyFont="1" applyFill="1" applyBorder="1" applyAlignment="1">
      <alignment horizontal="center" vertical="center"/>
    </xf>
    <xf numFmtId="166" fontId="161" fillId="0" borderId="0" xfId="10" applyNumberFormat="1" applyFont="1" applyFill="1" applyBorder="1" applyAlignment="1">
      <alignment horizontal="center" vertical="center"/>
    </xf>
    <xf numFmtId="166" fontId="155" fillId="0" borderId="0" xfId="9" applyFont="1" applyFill="1" applyBorder="1" applyAlignment="1">
      <alignment horizontal="center" vertical="center"/>
    </xf>
    <xf numFmtId="0" fontId="155" fillId="0" borderId="0" xfId="0" applyFont="1" applyFill="1" applyBorder="1" applyAlignment="1">
      <alignment horizontal="center" vertical="center"/>
    </xf>
    <xf numFmtId="1" fontId="161" fillId="0" borderId="0" xfId="10" applyNumberFormat="1" applyFont="1" applyFill="1" applyBorder="1" applyAlignment="1">
      <alignment horizontal="center" vertical="center"/>
    </xf>
    <xf numFmtId="166" fontId="156" fillId="0" borderId="0" xfId="9" applyFont="1" applyFill="1" applyBorder="1" applyAlignment="1">
      <alignment horizontal="center" vertical="center"/>
    </xf>
    <xf numFmtId="166" fontId="168" fillId="0" borderId="0" xfId="9" applyFont="1" applyFill="1" applyBorder="1" applyAlignment="1">
      <alignment horizontal="center" vertical="center"/>
    </xf>
    <xf numFmtId="166" fontId="165" fillId="0" borderId="0" xfId="9" applyFont="1" applyFill="1" applyBorder="1" applyAlignment="1">
      <alignment horizontal="center" vertical="center"/>
    </xf>
    <xf numFmtId="0" fontId="165" fillId="0" borderId="0" xfId="9" applyNumberFormat="1" applyFont="1" applyFill="1" applyBorder="1" applyAlignment="1">
      <alignment horizontal="center" vertical="center"/>
    </xf>
    <xf numFmtId="166" fontId="156" fillId="0" borderId="0" xfId="10" applyNumberFormat="1" applyFont="1" applyFill="1" applyBorder="1" applyAlignment="1">
      <alignment horizontal="center" vertical="center"/>
    </xf>
    <xf numFmtId="0" fontId="155" fillId="0" borderId="0" xfId="9" applyNumberFormat="1" applyFont="1" applyFill="1" applyBorder="1" applyAlignment="1">
      <alignment horizontal="center" vertical="center"/>
    </xf>
    <xf numFmtId="0" fontId="173" fillId="0" borderId="0" xfId="10" applyFont="1" applyFill="1" applyBorder="1" applyAlignment="1">
      <alignment horizontal="center" vertical="center"/>
    </xf>
    <xf numFmtId="0" fontId="154" fillId="0" borderId="0" xfId="0" applyFont="1" applyFill="1" applyBorder="1"/>
    <xf numFmtId="0" fontId="0" fillId="0" borderId="0" xfId="0" applyFont="1" applyFill="1" applyBorder="1"/>
    <xf numFmtId="0" fontId="7" fillId="3" borderId="4" xfId="0" applyFont="1" applyFill="1" applyBorder="1" applyAlignment="1">
      <alignment horizontal="left" vertical="center"/>
    </xf>
    <xf numFmtId="0" fontId="7" fillId="3" borderId="10" xfId="0" applyFont="1" applyFill="1" applyBorder="1" applyAlignment="1">
      <alignment horizontal="left" vertical="center"/>
    </xf>
    <xf numFmtId="0" fontId="5" fillId="2" borderId="1"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7" fillId="3" borderId="0" xfId="0" applyFont="1" applyFill="1" applyBorder="1" applyAlignment="1">
      <alignment horizontal="left" vertical="center"/>
    </xf>
    <xf numFmtId="0" fontId="7" fillId="3" borderId="5" xfId="0" applyFont="1" applyFill="1" applyBorder="1" applyAlignment="1">
      <alignment horizontal="left"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13" xfId="0" applyFont="1" applyFill="1" applyBorder="1" applyAlignment="1">
      <alignment horizontal="center" vertical="center"/>
    </xf>
    <xf numFmtId="164" fontId="13" fillId="0" borderId="2" xfId="3" applyNumberFormat="1"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3" xfId="0" applyFont="1" applyFill="1" applyBorder="1" applyAlignment="1">
      <alignment horizontal="center" vertical="center" wrapText="1"/>
    </xf>
    <xf numFmtId="164" fontId="12" fillId="2" borderId="1" xfId="3" applyNumberFormat="1" applyFont="1" applyFill="1" applyBorder="1" applyAlignment="1">
      <alignment horizontal="center" vertical="center" wrapText="1"/>
    </xf>
    <xf numFmtId="164" fontId="12" fillId="2" borderId="7" xfId="3" applyNumberFormat="1" applyFont="1" applyFill="1" applyBorder="1" applyAlignment="1">
      <alignment horizontal="center" vertical="center" wrapText="1"/>
    </xf>
    <xf numFmtId="164" fontId="12" fillId="2" borderId="3" xfId="3" applyNumberFormat="1"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3" xfId="0" applyFont="1" applyFill="1" applyBorder="1" applyAlignment="1">
      <alignment horizontal="center" vertical="center"/>
    </xf>
    <xf numFmtId="0" fontId="8" fillId="2" borderId="1"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13" fillId="0" borderId="2"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2" xfId="0" applyFont="1" applyFill="1" applyBorder="1" applyAlignment="1">
      <alignment horizontal="center" vertical="center" wrapText="1"/>
    </xf>
    <xf numFmtId="164" fontId="13" fillId="2" borderId="7" xfId="3" applyNumberFormat="1" applyFont="1" applyFill="1" applyBorder="1" applyAlignment="1">
      <alignment horizontal="center" vertical="center" wrapText="1"/>
    </xf>
    <xf numFmtId="164" fontId="13" fillId="6" borderId="2" xfId="3" applyNumberFormat="1" applyFont="1" applyFill="1" applyBorder="1" applyAlignment="1">
      <alignment horizontal="center" vertical="center" wrapText="1"/>
    </xf>
    <xf numFmtId="164" fontId="13" fillId="6" borderId="1" xfId="3" applyNumberFormat="1" applyFont="1" applyFill="1" applyBorder="1" applyAlignment="1">
      <alignment horizontal="center" vertical="center" wrapText="1"/>
    </xf>
    <xf numFmtId="164" fontId="13" fillId="6" borderId="3" xfId="3" applyNumberFormat="1"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8" fillId="0" borderId="2" xfId="0" applyFont="1" applyBorder="1" applyAlignment="1">
      <alignment horizontal="center" vertical="center"/>
    </xf>
    <xf numFmtId="0" fontId="8" fillId="0" borderId="7" xfId="0" applyFont="1" applyBorder="1" applyAlignment="1">
      <alignment horizontal="center" vertical="center" wrapText="1"/>
    </xf>
    <xf numFmtId="0" fontId="8" fillId="0" borderId="3" xfId="0" applyFont="1" applyBorder="1" applyAlignment="1">
      <alignment horizontal="center" vertical="center" wrapText="1"/>
    </xf>
    <xf numFmtId="0" fontId="12" fillId="2" borderId="1" xfId="0" applyFont="1" applyFill="1" applyBorder="1" applyAlignment="1">
      <alignment horizontal="center" vertical="center"/>
    </xf>
    <xf numFmtId="0" fontId="12" fillId="2" borderId="7" xfId="0" applyFont="1" applyFill="1" applyBorder="1" applyAlignment="1">
      <alignment horizontal="center" vertical="center"/>
    </xf>
    <xf numFmtId="0" fontId="12" fillId="2" borderId="3" xfId="0" applyFont="1" applyFill="1" applyBorder="1" applyAlignment="1">
      <alignment horizontal="center" vertical="center"/>
    </xf>
    <xf numFmtId="0" fontId="5" fillId="2" borderId="11"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25" fillId="0" borderId="2" xfId="0" applyFont="1" applyFill="1" applyBorder="1" applyAlignment="1" applyProtection="1">
      <alignment horizontal="center" vertical="center"/>
    </xf>
    <xf numFmtId="0" fontId="25" fillId="0" borderId="2" xfId="0" applyFont="1" applyFill="1" applyBorder="1" applyAlignment="1" applyProtection="1">
      <alignment horizontal="center" vertical="center" wrapText="1"/>
    </xf>
    <xf numFmtId="0" fontId="26" fillId="0" borderId="2" xfId="0" applyFont="1" applyFill="1" applyBorder="1" applyAlignment="1">
      <alignment horizontal="center" vertical="center" wrapText="1"/>
    </xf>
    <xf numFmtId="0" fontId="25" fillId="0" borderId="2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wrapText="1"/>
    </xf>
    <xf numFmtId="0" fontId="25" fillId="0" borderId="23" xfId="0" applyFont="1" applyFill="1" applyBorder="1" applyAlignment="1" applyProtection="1">
      <alignment horizontal="center" vertical="center" wrapText="1"/>
    </xf>
    <xf numFmtId="0" fontId="25" fillId="0" borderId="26" xfId="0" applyFont="1" applyFill="1" applyBorder="1" applyAlignment="1" applyProtection="1">
      <alignment horizontal="center" vertical="center" wrapText="1"/>
    </xf>
    <xf numFmtId="0" fontId="24" fillId="0" borderId="1" xfId="0" applyFont="1" applyFill="1" applyBorder="1" applyAlignment="1">
      <alignment horizontal="center" vertical="center"/>
    </xf>
    <xf numFmtId="0" fontId="24" fillId="0" borderId="7" xfId="0" applyFont="1" applyFill="1" applyBorder="1" applyAlignment="1">
      <alignment horizontal="center" vertical="center"/>
    </xf>
    <xf numFmtId="0" fontId="24" fillId="0" borderId="3" xfId="0" applyFont="1" applyFill="1" applyBorder="1" applyAlignment="1">
      <alignment horizontal="center" vertical="center"/>
    </xf>
    <xf numFmtId="165" fontId="24" fillId="10" borderId="21" xfId="1" applyNumberFormat="1" applyFont="1" applyFill="1" applyBorder="1" applyAlignment="1" applyProtection="1">
      <alignment horizontal="center" vertical="center"/>
    </xf>
    <xf numFmtId="0" fontId="25" fillId="0" borderId="6" xfId="0" applyNumberFormat="1" applyFont="1" applyFill="1" applyBorder="1" applyAlignment="1">
      <alignment horizontal="center" vertical="center" wrapText="1"/>
    </xf>
    <xf numFmtId="0" fontId="25" fillId="4" borderId="2" xfId="0" applyFont="1" applyFill="1" applyBorder="1" applyAlignment="1" applyProtection="1">
      <alignment horizontal="center" vertical="center"/>
    </xf>
    <xf numFmtId="0" fontId="25" fillId="0" borderId="2"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5" fillId="0" borderId="1" xfId="0" applyFont="1" applyFill="1" applyBorder="1" applyAlignment="1" applyProtection="1">
      <alignment horizontal="center" vertical="center"/>
    </xf>
    <xf numFmtId="0" fontId="25" fillId="0" borderId="3" xfId="0" applyFont="1" applyFill="1" applyBorder="1" applyAlignment="1" applyProtection="1">
      <alignment horizontal="center" vertical="center"/>
    </xf>
    <xf numFmtId="0" fontId="26" fillId="0" borderId="1" xfId="0" applyFont="1" applyFill="1" applyBorder="1" applyAlignment="1">
      <alignment horizontal="center" vertical="center" wrapText="1"/>
    </xf>
    <xf numFmtId="0" fontId="26" fillId="0" borderId="3" xfId="0" applyFont="1" applyFill="1" applyBorder="1" applyAlignment="1">
      <alignment horizontal="center" vertical="center" wrapText="1"/>
    </xf>
    <xf numFmtId="165" fontId="24" fillId="10" borderId="23" xfId="1" applyNumberFormat="1" applyFont="1" applyFill="1" applyBorder="1" applyAlignment="1" applyProtection="1">
      <alignment horizontal="center" vertical="center"/>
    </xf>
    <xf numFmtId="165" fontId="24" fillId="10" borderId="26" xfId="1" applyNumberFormat="1" applyFont="1" applyFill="1" applyBorder="1" applyAlignment="1" applyProtection="1">
      <alignment horizontal="center" vertical="center"/>
    </xf>
    <xf numFmtId="0" fontId="25" fillId="0" borderId="25" xfId="0" applyNumberFormat="1" applyFont="1" applyFill="1" applyBorder="1" applyAlignment="1">
      <alignment horizontal="center" vertical="center" wrapText="1"/>
    </xf>
    <xf numFmtId="0" fontId="25" fillId="0" borderId="27" xfId="0" applyNumberFormat="1" applyFont="1" applyFill="1" applyBorder="1" applyAlignment="1">
      <alignment horizontal="center" vertical="center" wrapText="1"/>
    </xf>
    <xf numFmtId="0" fontId="25" fillId="4" borderId="1" xfId="0" applyFont="1" applyFill="1" applyBorder="1" applyAlignment="1" applyProtection="1">
      <alignment horizontal="center" vertical="center"/>
    </xf>
    <xf numFmtId="0" fontId="25" fillId="4" borderId="3" xfId="0" applyFont="1" applyFill="1" applyBorder="1" applyAlignment="1" applyProtection="1">
      <alignment horizontal="center" vertical="center"/>
    </xf>
    <xf numFmtId="0" fontId="27" fillId="0" borderId="7" xfId="0" applyFont="1" applyFill="1" applyBorder="1" applyAlignment="1">
      <alignment horizontal="center" vertical="center"/>
    </xf>
    <xf numFmtId="0" fontId="27" fillId="0" borderId="3" xfId="0" applyFont="1" applyFill="1" applyBorder="1" applyAlignment="1">
      <alignment horizontal="center" vertical="center"/>
    </xf>
    <xf numFmtId="165" fontId="27" fillId="8" borderId="23" xfId="1" applyNumberFormat="1" applyFont="1" applyFill="1" applyBorder="1" applyAlignment="1" applyProtection="1">
      <alignment horizontal="center" vertical="center"/>
    </xf>
    <xf numFmtId="165" fontId="27" fillId="8" borderId="26" xfId="1" applyNumberFormat="1" applyFont="1" applyFill="1" applyBorder="1" applyAlignment="1" applyProtection="1">
      <alignment horizontal="center" vertical="center"/>
    </xf>
    <xf numFmtId="0" fontId="27" fillId="0" borderId="1" xfId="0" applyFont="1" applyFill="1" applyBorder="1" applyAlignment="1">
      <alignment horizontal="center" vertical="center"/>
    </xf>
    <xf numFmtId="0" fontId="42" fillId="0" borderId="33" xfId="0" applyFont="1" applyBorder="1" applyAlignment="1">
      <alignment horizontal="center" vertical="center" wrapText="1"/>
    </xf>
    <xf numFmtId="0" fontId="42" fillId="0" borderId="35" xfId="0" applyFont="1" applyBorder="1" applyAlignment="1">
      <alignment horizontal="center" vertical="center" wrapText="1"/>
    </xf>
    <xf numFmtId="0" fontId="39" fillId="14" borderId="45" xfId="0" applyFont="1" applyFill="1" applyBorder="1" applyAlignment="1">
      <alignment horizontal="center"/>
    </xf>
    <xf numFmtId="0" fontId="39" fillId="14" borderId="46" xfId="0" applyFont="1" applyFill="1" applyBorder="1" applyAlignment="1">
      <alignment horizontal="center"/>
    </xf>
    <xf numFmtId="0" fontId="41" fillId="12" borderId="33" xfId="0" applyFont="1" applyFill="1" applyBorder="1" applyAlignment="1">
      <alignment horizontal="center" vertical="center"/>
    </xf>
    <xf numFmtId="0" fontId="41" fillId="12" borderId="35" xfId="0" applyFont="1" applyFill="1" applyBorder="1" applyAlignment="1">
      <alignment horizontal="center" vertical="center"/>
    </xf>
    <xf numFmtId="0" fontId="41" fillId="12" borderId="30" xfId="0" applyFont="1" applyFill="1" applyBorder="1" applyAlignment="1">
      <alignment horizontal="center" vertical="center" wrapText="1"/>
    </xf>
    <xf numFmtId="0" fontId="41" fillId="12" borderId="35" xfId="0" applyFont="1" applyFill="1" applyBorder="1" applyAlignment="1">
      <alignment horizontal="center" vertical="center" wrapText="1"/>
    </xf>
    <xf numFmtId="0" fontId="41" fillId="12" borderId="30" xfId="0" applyFont="1" applyFill="1" applyBorder="1" applyAlignment="1">
      <alignment horizontal="center" vertical="center"/>
    </xf>
    <xf numFmtId="0" fontId="41" fillId="12" borderId="40" xfId="0" applyFont="1" applyFill="1" applyBorder="1" applyAlignment="1">
      <alignment horizontal="center" vertical="center" wrapText="1"/>
    </xf>
    <xf numFmtId="0" fontId="41" fillId="12" borderId="41" xfId="0" applyFont="1" applyFill="1" applyBorder="1" applyAlignment="1">
      <alignment horizontal="center" vertical="center" wrapText="1"/>
    </xf>
    <xf numFmtId="0" fontId="41" fillId="12" borderId="42" xfId="0" applyFont="1" applyFill="1" applyBorder="1" applyAlignment="1">
      <alignment horizontal="center" vertical="center" wrapText="1"/>
    </xf>
    <xf numFmtId="0" fontId="39" fillId="14" borderId="40" xfId="0" applyFont="1" applyFill="1" applyBorder="1" applyAlignment="1">
      <alignment horizontal="center" vertical="center"/>
    </xf>
    <xf numFmtId="0" fontId="39" fillId="14" borderId="41" xfId="0" applyFont="1" applyFill="1" applyBorder="1" applyAlignment="1">
      <alignment horizontal="center" vertical="center"/>
    </xf>
    <xf numFmtId="0" fontId="39" fillId="14" borderId="43" xfId="0" applyFont="1" applyFill="1" applyBorder="1" applyAlignment="1">
      <alignment horizontal="center" vertical="center"/>
    </xf>
    <xf numFmtId="0" fontId="39" fillId="14" borderId="32" xfId="0" applyFont="1" applyFill="1" applyBorder="1" applyAlignment="1">
      <alignment horizontal="center" vertical="center"/>
    </xf>
    <xf numFmtId="0" fontId="39" fillId="14" borderId="0" xfId="0" applyFont="1" applyFill="1" applyBorder="1" applyAlignment="1">
      <alignment horizontal="center" vertical="center"/>
    </xf>
    <xf numFmtId="0" fontId="39" fillId="14" borderId="15" xfId="0" applyFont="1" applyFill="1" applyBorder="1" applyAlignment="1">
      <alignment horizontal="center" vertical="center"/>
    </xf>
    <xf numFmtId="0" fontId="39" fillId="13" borderId="30" xfId="0" applyFont="1" applyFill="1" applyBorder="1" applyAlignment="1">
      <alignment horizontal="center" vertical="center"/>
    </xf>
    <xf numFmtId="0" fontId="39" fillId="13" borderId="33" xfId="0" applyFont="1" applyFill="1" applyBorder="1" applyAlignment="1">
      <alignment horizontal="center" vertical="center"/>
    </xf>
    <xf numFmtId="0" fontId="39" fillId="13" borderId="31" xfId="0" applyFont="1" applyFill="1" applyBorder="1" applyAlignment="1">
      <alignment horizontal="center" vertical="center"/>
    </xf>
    <xf numFmtId="0" fontId="39" fillId="13" borderId="14" xfId="0" applyFont="1" applyFill="1" applyBorder="1" applyAlignment="1">
      <alignment horizontal="center" vertical="center"/>
    </xf>
    <xf numFmtId="0" fontId="39" fillId="13" borderId="12" xfId="0" applyFont="1" applyFill="1" applyBorder="1" applyAlignment="1">
      <alignment horizontal="center" vertical="center"/>
    </xf>
    <xf numFmtId="0" fontId="39" fillId="13" borderId="32" xfId="0" applyFont="1" applyFill="1" applyBorder="1" applyAlignment="1">
      <alignment horizontal="center" vertical="center"/>
    </xf>
    <xf numFmtId="0" fontId="39" fillId="13" borderId="0" xfId="0" applyFont="1" applyFill="1" applyBorder="1" applyAlignment="1">
      <alignment horizontal="center" vertical="center"/>
    </xf>
    <xf numFmtId="0" fontId="39" fillId="13" borderId="15" xfId="0" applyFont="1" applyFill="1" applyBorder="1" applyAlignment="1">
      <alignment horizontal="center" vertical="center"/>
    </xf>
    <xf numFmtId="0" fontId="39" fillId="13" borderId="32" xfId="0" applyFont="1" applyFill="1" applyBorder="1" applyAlignment="1">
      <alignment horizontal="left" vertical="center"/>
    </xf>
    <xf numFmtId="0" fontId="39" fillId="13" borderId="0" xfId="0" applyFont="1" applyFill="1" applyBorder="1" applyAlignment="1">
      <alignment horizontal="left" vertical="center"/>
    </xf>
    <xf numFmtId="0" fontId="39" fillId="13" borderId="15" xfId="0" applyFont="1" applyFill="1" applyBorder="1" applyAlignment="1">
      <alignment horizontal="left" vertical="center"/>
    </xf>
    <xf numFmtId="0" fontId="42" fillId="12" borderId="0" xfId="0" applyFont="1" applyFill="1" applyBorder="1" applyAlignment="1">
      <alignment horizontal="center" vertical="center"/>
    </xf>
    <xf numFmtId="0" fontId="42" fillId="12" borderId="34" xfId="0" applyFont="1" applyFill="1" applyBorder="1" applyAlignment="1">
      <alignment horizontal="center" vertical="center"/>
    </xf>
    <xf numFmtId="0" fontId="41" fillId="12" borderId="41" xfId="0" applyFont="1" applyFill="1" applyBorder="1" applyAlignment="1">
      <alignment horizontal="center" vertical="center"/>
    </xf>
    <xf numFmtId="0" fontId="41" fillId="12" borderId="42" xfId="0" applyFont="1" applyFill="1" applyBorder="1" applyAlignment="1">
      <alignment horizontal="center" vertical="center"/>
    </xf>
    <xf numFmtId="0" fontId="41" fillId="12" borderId="40" xfId="0" applyFont="1" applyFill="1" applyBorder="1" applyAlignment="1">
      <alignment horizontal="center" vertical="center"/>
    </xf>
    <xf numFmtId="3" fontId="49" fillId="4" borderId="1" xfId="6" applyNumberFormat="1" applyFont="1" applyFill="1" applyBorder="1" applyAlignment="1">
      <alignment horizontal="center" vertical="center" wrapText="1"/>
    </xf>
    <xf numFmtId="3" fontId="49" fillId="4" borderId="7" xfId="6" applyNumberFormat="1" applyFont="1" applyFill="1" applyBorder="1" applyAlignment="1">
      <alignment horizontal="center" vertical="center" wrapText="1"/>
    </xf>
    <xf numFmtId="3" fontId="49" fillId="4" borderId="3" xfId="6" applyNumberFormat="1" applyFont="1" applyFill="1" applyBorder="1" applyAlignment="1">
      <alignment horizontal="center" vertical="center" wrapText="1"/>
    </xf>
    <xf numFmtId="0" fontId="48" fillId="4" borderId="1" xfId="0" applyFont="1" applyFill="1" applyBorder="1" applyAlignment="1">
      <alignment horizontal="left" vertical="center"/>
    </xf>
    <xf numFmtId="0" fontId="48" fillId="4" borderId="7" xfId="0" applyFont="1" applyFill="1" applyBorder="1" applyAlignment="1">
      <alignment horizontal="left" vertical="center"/>
    </xf>
    <xf numFmtId="0" fontId="48" fillId="4" borderId="3" xfId="0" applyFont="1" applyFill="1" applyBorder="1" applyAlignment="1">
      <alignment horizontal="left" vertical="center"/>
    </xf>
    <xf numFmtId="3" fontId="45" fillId="5" borderId="1" xfId="6" applyNumberFormat="1" applyFont="1" applyFill="1" applyBorder="1" applyAlignment="1">
      <alignment horizontal="center" vertical="center" wrapText="1"/>
    </xf>
    <xf numFmtId="3" fontId="45" fillId="5" borderId="3" xfId="6" applyNumberFormat="1" applyFont="1" applyFill="1" applyBorder="1" applyAlignment="1">
      <alignment horizontal="center" vertical="center" wrapText="1"/>
    </xf>
    <xf numFmtId="0" fontId="43" fillId="5" borderId="1" xfId="0" applyFont="1" applyFill="1" applyBorder="1" applyAlignment="1">
      <alignment horizontal="left" vertical="center"/>
    </xf>
    <xf numFmtId="0" fontId="43" fillId="5" borderId="3" xfId="0" applyFont="1" applyFill="1" applyBorder="1" applyAlignment="1">
      <alignment horizontal="left" vertical="center"/>
    </xf>
    <xf numFmtId="0" fontId="39" fillId="13" borderId="45" xfId="0" applyFont="1" applyFill="1" applyBorder="1" applyAlignment="1">
      <alignment horizontal="center" vertical="center" wrapText="1"/>
    </xf>
    <xf numFmtId="0" fontId="39" fillId="13" borderId="46" xfId="0" applyFont="1" applyFill="1" applyBorder="1" applyAlignment="1">
      <alignment horizontal="center" vertical="center" wrapText="1"/>
    </xf>
    <xf numFmtId="0" fontId="39" fillId="13" borderId="47" xfId="0" applyFont="1" applyFill="1" applyBorder="1" applyAlignment="1">
      <alignment horizontal="center" vertical="center" wrapText="1"/>
    </xf>
    <xf numFmtId="3" fontId="45" fillId="5" borderId="7" xfId="6" applyNumberFormat="1" applyFont="1" applyFill="1" applyBorder="1" applyAlignment="1">
      <alignment horizontal="center" vertical="center" wrapText="1"/>
    </xf>
    <xf numFmtId="0" fontId="43" fillId="5" borderId="1" xfId="0" applyFont="1" applyFill="1" applyBorder="1" applyAlignment="1">
      <alignment horizontal="left" vertical="center" wrapText="1"/>
    </xf>
    <xf numFmtId="0" fontId="43" fillId="5" borderId="7" xfId="0" applyFont="1" applyFill="1" applyBorder="1" applyAlignment="1">
      <alignment horizontal="left" vertical="center" wrapText="1"/>
    </xf>
    <xf numFmtId="0" fontId="43" fillId="5" borderId="3" xfId="0" applyFont="1" applyFill="1" applyBorder="1" applyAlignment="1">
      <alignment horizontal="left" vertical="center" wrapText="1"/>
    </xf>
    <xf numFmtId="0" fontId="46" fillId="5" borderId="1" xfId="0" applyFont="1" applyFill="1" applyBorder="1" applyAlignment="1">
      <alignment horizontal="left" vertical="center"/>
    </xf>
    <xf numFmtId="0" fontId="46" fillId="5" borderId="7" xfId="0" applyFont="1" applyFill="1" applyBorder="1" applyAlignment="1">
      <alignment horizontal="left" vertical="center"/>
    </xf>
    <xf numFmtId="0" fontId="46" fillId="5" borderId="37" xfId="0" applyFont="1" applyFill="1" applyBorder="1" applyAlignment="1">
      <alignment horizontal="left" vertical="center"/>
    </xf>
    <xf numFmtId="3" fontId="47" fillId="5" borderId="1" xfId="6" applyNumberFormat="1" applyFont="1" applyFill="1" applyBorder="1" applyAlignment="1">
      <alignment horizontal="center" vertical="center" wrapText="1"/>
    </xf>
    <xf numFmtId="3" fontId="47" fillId="5" borderId="7" xfId="6" applyNumberFormat="1" applyFont="1" applyFill="1" applyBorder="1" applyAlignment="1">
      <alignment horizontal="center" vertical="center" wrapText="1"/>
    </xf>
    <xf numFmtId="3" fontId="47" fillId="5" borderId="37" xfId="6" applyNumberFormat="1" applyFont="1" applyFill="1" applyBorder="1" applyAlignment="1">
      <alignment horizontal="center" vertical="center" wrapText="1"/>
    </xf>
    <xf numFmtId="0" fontId="45" fillId="5" borderId="38" xfId="0" applyFont="1" applyFill="1" applyBorder="1" applyAlignment="1">
      <alignment horizontal="left" vertical="center"/>
    </xf>
    <xf numFmtId="0" fontId="45" fillId="5" borderId="3" xfId="0" applyFont="1" applyFill="1" applyBorder="1" applyAlignment="1">
      <alignment horizontal="left" vertical="center"/>
    </xf>
    <xf numFmtId="3" fontId="45" fillId="5" borderId="38" xfId="6" applyNumberFormat="1" applyFont="1" applyFill="1" applyBorder="1" applyAlignment="1">
      <alignment horizontal="center" vertical="center" wrapText="1"/>
    </xf>
    <xf numFmtId="3" fontId="45" fillId="5" borderId="37" xfId="6" applyNumberFormat="1" applyFont="1" applyFill="1" applyBorder="1" applyAlignment="1">
      <alignment horizontal="center" vertical="center" wrapText="1"/>
    </xf>
    <xf numFmtId="0" fontId="45" fillId="5" borderId="1" xfId="0" applyFont="1" applyFill="1" applyBorder="1" applyAlignment="1">
      <alignment horizontal="left" vertical="center"/>
    </xf>
    <xf numFmtId="0" fontId="45" fillId="5" borderId="37" xfId="0" applyFont="1" applyFill="1" applyBorder="1" applyAlignment="1">
      <alignment horizontal="left" vertical="center"/>
    </xf>
    <xf numFmtId="0" fontId="35" fillId="20" borderId="14" xfId="13" applyNumberFormat="1" applyFont="1" applyFill="1" applyBorder="1" applyAlignment="1">
      <alignment horizontal="left" vertical="center"/>
    </xf>
    <xf numFmtId="0" fontId="35" fillId="20" borderId="0" xfId="13" applyNumberFormat="1" applyFont="1" applyFill="1" applyBorder="1" applyAlignment="1">
      <alignment horizontal="left" vertical="center"/>
    </xf>
    <xf numFmtId="2" fontId="163" fillId="12" borderId="14" xfId="0" applyNumberFormat="1" applyFont="1" applyFill="1" applyBorder="1" applyAlignment="1">
      <alignment horizontal="left" vertical="center"/>
    </xf>
    <xf numFmtId="2" fontId="163" fillId="12" borderId="0" xfId="0" applyNumberFormat="1" applyFont="1" applyFill="1" applyBorder="1" applyAlignment="1">
      <alignment horizontal="left" vertical="center"/>
    </xf>
    <xf numFmtId="0" fontId="35" fillId="20" borderId="14" xfId="13" applyFont="1" applyFill="1" applyBorder="1" applyAlignment="1">
      <alignment horizontal="left" vertical="center"/>
    </xf>
    <xf numFmtId="0" fontId="35" fillId="20" borderId="0" xfId="13" applyFont="1" applyFill="1" applyBorder="1" applyAlignment="1">
      <alignment horizontal="left" vertical="center"/>
    </xf>
    <xf numFmtId="0" fontId="147" fillId="0" borderId="1" xfId="0" applyFont="1" applyBorder="1" applyAlignment="1">
      <alignment horizontal="center" vertical="center"/>
    </xf>
    <xf numFmtId="0" fontId="147" fillId="0" borderId="7" xfId="0" applyFont="1" applyBorder="1" applyAlignment="1">
      <alignment horizontal="center" vertical="center"/>
    </xf>
    <xf numFmtId="0" fontId="147" fillId="0" borderId="3" xfId="0" applyFont="1" applyBorder="1" applyAlignment="1">
      <alignment horizontal="center" vertical="center"/>
    </xf>
    <xf numFmtId="0" fontId="36" fillId="0" borderId="8" xfId="8" applyFont="1" applyFill="1" applyBorder="1" applyAlignment="1">
      <alignment horizontal="center" vertical="center"/>
    </xf>
    <xf numFmtId="0" fontId="36" fillId="0" borderId="9" xfId="8" applyFont="1" applyFill="1" applyBorder="1" applyAlignment="1">
      <alignment horizontal="center" vertical="center"/>
    </xf>
    <xf numFmtId="0" fontId="36" fillId="0" borderId="6" xfId="8" applyFont="1" applyFill="1" applyBorder="1" applyAlignment="1">
      <alignment horizontal="center" vertical="center"/>
    </xf>
    <xf numFmtId="0" fontId="36" fillId="5" borderId="8" xfId="8" applyFont="1" applyFill="1" applyBorder="1" applyAlignment="1">
      <alignment horizontal="center" vertical="center"/>
    </xf>
    <xf numFmtId="0" fontId="36" fillId="5" borderId="9" xfId="8" applyFont="1" applyFill="1" applyBorder="1" applyAlignment="1">
      <alignment horizontal="center" vertical="center"/>
    </xf>
    <xf numFmtId="0" fontId="36" fillId="5" borderId="6" xfId="8" applyFont="1" applyFill="1" applyBorder="1" applyAlignment="1">
      <alignment horizontal="center" vertical="center"/>
    </xf>
    <xf numFmtId="166" fontId="36" fillId="16" borderId="1" xfId="7" applyNumberFormat="1" applyFont="1" applyFill="1" applyBorder="1" applyAlignment="1">
      <alignment horizontal="center" vertical="center" wrapText="1"/>
    </xf>
    <xf numFmtId="0" fontId="1" fillId="0" borderId="3" xfId="0" applyFont="1" applyBorder="1" applyAlignment="1">
      <alignment horizontal="center" vertical="center"/>
    </xf>
    <xf numFmtId="0" fontId="36" fillId="16" borderId="1" xfId="8" applyFont="1" applyFill="1" applyBorder="1" applyAlignment="1">
      <alignment horizontal="center" vertical="center"/>
    </xf>
    <xf numFmtId="0" fontId="36" fillId="16" borderId="3" xfId="8" applyFont="1" applyFill="1" applyBorder="1" applyAlignment="1">
      <alignment horizontal="center" vertical="center"/>
    </xf>
    <xf numFmtId="167" fontId="36" fillId="16" borderId="8" xfId="8" applyNumberFormat="1" applyFont="1" applyFill="1" applyBorder="1" applyAlignment="1">
      <alignment horizontal="center" vertical="center" wrapText="1"/>
    </xf>
    <xf numFmtId="167" fontId="36" fillId="16" borderId="9" xfId="8" applyNumberFormat="1" applyFont="1" applyFill="1" applyBorder="1" applyAlignment="1">
      <alignment horizontal="center" vertical="center" wrapText="1"/>
    </xf>
    <xf numFmtId="167" fontId="36" fillId="16" borderId="6" xfId="8" applyNumberFormat="1" applyFont="1" applyFill="1" applyBorder="1" applyAlignment="1">
      <alignment horizontal="center" vertical="center" wrapText="1"/>
    </xf>
    <xf numFmtId="167" fontId="36" fillId="16" borderId="11" xfId="8" applyNumberFormat="1" applyFont="1" applyFill="1" applyBorder="1" applyAlignment="1">
      <alignment horizontal="center" vertical="center" wrapText="1"/>
    </xf>
    <xf numFmtId="167" fontId="36" fillId="16" borderId="4" xfId="8" applyNumberFormat="1" applyFont="1" applyFill="1" applyBorder="1" applyAlignment="1">
      <alignment horizontal="center" vertical="center" wrapText="1"/>
    </xf>
    <xf numFmtId="167" fontId="36" fillId="16" borderId="10" xfId="8" applyNumberFormat="1" applyFont="1" applyFill="1" applyBorder="1" applyAlignment="1">
      <alignment horizontal="center" vertical="center" wrapText="1"/>
    </xf>
    <xf numFmtId="167" fontId="36" fillId="16" borderId="12" xfId="8" applyNumberFormat="1" applyFont="1" applyFill="1" applyBorder="1" applyAlignment="1">
      <alignment horizontal="center" vertical="center" wrapText="1"/>
    </xf>
    <xf numFmtId="167" fontId="36" fillId="16" borderId="15" xfId="8" applyNumberFormat="1" applyFont="1" applyFill="1" applyBorder="1" applyAlignment="1">
      <alignment horizontal="center" vertical="center" wrapText="1"/>
    </xf>
    <xf numFmtId="167" fontId="36" fillId="16" borderId="13" xfId="8" applyNumberFormat="1" applyFont="1" applyFill="1" applyBorder="1" applyAlignment="1">
      <alignment horizontal="center" vertical="center" wrapText="1"/>
    </xf>
    <xf numFmtId="166" fontId="138" fillId="12" borderId="7" xfId="9" applyFont="1" applyFill="1" applyBorder="1" applyAlignment="1">
      <alignment horizontal="center" vertical="center" wrapText="1"/>
    </xf>
    <xf numFmtId="166" fontId="138" fillId="12" borderId="3" xfId="9" applyFont="1" applyFill="1" applyBorder="1" applyAlignment="1">
      <alignment horizontal="center" vertical="center" wrapText="1"/>
    </xf>
    <xf numFmtId="0" fontId="139" fillId="0" borderId="7" xfId="10" applyFont="1" applyFill="1" applyBorder="1" applyAlignment="1">
      <alignment horizontal="center" vertical="center" wrapText="1"/>
    </xf>
    <xf numFmtId="0" fontId="139" fillId="0" borderId="3" xfId="10" applyFont="1" applyFill="1" applyBorder="1" applyAlignment="1">
      <alignment horizontal="center" vertical="center" wrapText="1"/>
    </xf>
    <xf numFmtId="166" fontId="139" fillId="0" borderId="1" xfId="9" applyFont="1" applyFill="1" applyBorder="1" applyAlignment="1">
      <alignment horizontal="center" vertical="center" wrapText="1"/>
    </xf>
    <xf numFmtId="166" fontId="139" fillId="0" borderId="7" xfId="9" applyFont="1" applyFill="1" applyBorder="1" applyAlignment="1">
      <alignment horizontal="center" vertical="center" wrapText="1"/>
    </xf>
    <xf numFmtId="166" fontId="139" fillId="0" borderId="3" xfId="9" applyFont="1" applyFill="1" applyBorder="1" applyAlignment="1">
      <alignment horizontal="center" vertical="center" wrapText="1"/>
    </xf>
    <xf numFmtId="166" fontId="138" fillId="5" borderId="1" xfId="9" applyFont="1" applyFill="1" applyBorder="1" applyAlignment="1">
      <alignment horizontal="center" vertical="center" wrapText="1"/>
    </xf>
    <xf numFmtId="166" fontId="138" fillId="5" borderId="3" xfId="9" applyFont="1" applyFill="1" applyBorder="1" applyAlignment="1">
      <alignment horizontal="center" vertical="center" wrapText="1"/>
    </xf>
    <xf numFmtId="0" fontId="139" fillId="0" borderId="1" xfId="10" applyFont="1" applyFill="1" applyBorder="1" applyAlignment="1">
      <alignment horizontal="center" vertical="center" wrapText="1"/>
    </xf>
    <xf numFmtId="0" fontId="36" fillId="0" borderId="3" xfId="10" applyFont="1" applyFill="1" applyBorder="1" applyAlignment="1">
      <alignment horizontal="center" vertical="center" wrapText="1"/>
    </xf>
    <xf numFmtId="0" fontId="146" fillId="0" borderId="0" xfId="0" applyFont="1" applyFill="1" applyBorder="1" applyAlignment="1">
      <alignment horizontal="left" vertical="center" wrapText="1"/>
    </xf>
    <xf numFmtId="166" fontId="144" fillId="12" borderId="1" xfId="9" applyFont="1" applyFill="1" applyBorder="1" applyAlignment="1">
      <alignment horizontal="center" vertical="center" wrapText="1"/>
    </xf>
    <xf numFmtId="166" fontId="144" fillId="12" borderId="7" xfId="9" applyFont="1" applyFill="1" applyBorder="1" applyAlignment="1">
      <alignment horizontal="center" vertical="center" wrapText="1"/>
    </xf>
    <xf numFmtId="166" fontId="144" fillId="12" borderId="3" xfId="9" applyFont="1" applyFill="1" applyBorder="1" applyAlignment="1">
      <alignment horizontal="center" vertical="center" wrapText="1"/>
    </xf>
    <xf numFmtId="166" fontId="144" fillId="12" borderId="2" xfId="9" applyFont="1" applyFill="1" applyBorder="1" applyAlignment="1">
      <alignment horizontal="center" vertical="center" wrapText="1"/>
    </xf>
    <xf numFmtId="166" fontId="36" fillId="16" borderId="3" xfId="7" applyNumberFormat="1" applyFont="1" applyFill="1" applyBorder="1" applyAlignment="1">
      <alignment horizontal="center" vertical="center" wrapText="1"/>
    </xf>
    <xf numFmtId="0" fontId="36" fillId="16" borderId="7" xfId="8" applyFont="1" applyFill="1" applyBorder="1" applyAlignment="1">
      <alignment horizontal="center" vertical="center"/>
    </xf>
    <xf numFmtId="166" fontId="142" fillId="5" borderId="1" xfId="9" applyFont="1" applyFill="1" applyBorder="1" applyAlignment="1">
      <alignment horizontal="center" vertical="center"/>
    </xf>
    <xf numFmtId="166" fontId="142" fillId="5" borderId="3" xfId="9" applyFont="1" applyFill="1" applyBorder="1" applyAlignment="1">
      <alignment horizontal="center" vertical="center"/>
    </xf>
    <xf numFmtId="166" fontId="141" fillId="5" borderId="1" xfId="9" applyFont="1" applyFill="1" applyBorder="1" applyAlignment="1">
      <alignment horizontal="center" vertical="center" wrapText="1"/>
    </xf>
    <xf numFmtId="166" fontId="141" fillId="5" borderId="3" xfId="9" applyFont="1" applyFill="1" applyBorder="1" applyAlignment="1">
      <alignment horizontal="center" vertical="center" wrapText="1"/>
    </xf>
    <xf numFmtId="166" fontId="143" fillId="5" borderId="1" xfId="9" applyFont="1" applyFill="1" applyBorder="1" applyAlignment="1">
      <alignment horizontal="center" vertical="center" wrapText="1"/>
    </xf>
    <xf numFmtId="166" fontId="143" fillId="5" borderId="3" xfId="9" applyFont="1" applyFill="1" applyBorder="1" applyAlignment="1">
      <alignment horizontal="center" vertical="center" wrapText="1"/>
    </xf>
    <xf numFmtId="0" fontId="139" fillId="5" borderId="1" xfId="9" applyNumberFormat="1" applyFont="1" applyFill="1" applyBorder="1" applyAlignment="1">
      <alignment horizontal="center" vertical="center" wrapText="1"/>
    </xf>
    <xf numFmtId="0" fontId="139" fillId="5" borderId="3" xfId="9" applyNumberFormat="1" applyFont="1" applyFill="1" applyBorder="1" applyAlignment="1">
      <alignment horizontal="center" vertical="center" wrapText="1"/>
    </xf>
    <xf numFmtId="166" fontId="139" fillId="5" borderId="1" xfId="9" applyFont="1" applyFill="1" applyBorder="1" applyAlignment="1">
      <alignment horizontal="center" vertical="center" wrapText="1"/>
    </xf>
    <xf numFmtId="166" fontId="139" fillId="5" borderId="3" xfId="9" applyFont="1" applyFill="1" applyBorder="1" applyAlignment="1">
      <alignment horizontal="center" vertical="center" wrapText="1"/>
    </xf>
    <xf numFmtId="166" fontId="138" fillId="12" borderId="1" xfId="9" applyFont="1" applyFill="1" applyBorder="1" applyAlignment="1">
      <alignment horizontal="center" vertical="center" wrapText="1"/>
    </xf>
    <xf numFmtId="166" fontId="139" fillId="5" borderId="7" xfId="9" applyFont="1" applyFill="1" applyBorder="1" applyAlignment="1">
      <alignment horizontal="center" vertical="center" wrapText="1"/>
    </xf>
    <xf numFmtId="0" fontId="139" fillId="5" borderId="11" xfId="10" applyFont="1" applyFill="1" applyBorder="1" applyAlignment="1">
      <alignment horizontal="center" vertical="center" wrapText="1"/>
    </xf>
    <xf numFmtId="0" fontId="139" fillId="5" borderId="12" xfId="10" applyFont="1" applyFill="1" applyBorder="1" applyAlignment="1">
      <alignment horizontal="center" vertical="center" wrapText="1"/>
    </xf>
    <xf numFmtId="166" fontId="139" fillId="5" borderId="4" xfId="9" applyFont="1" applyFill="1" applyBorder="1" applyAlignment="1">
      <alignment horizontal="center" vertical="center" wrapText="1"/>
    </xf>
    <xf numFmtId="166" fontId="139" fillId="5" borderId="15" xfId="9" applyFont="1" applyFill="1" applyBorder="1" applyAlignment="1">
      <alignment horizontal="center" vertical="center" wrapText="1"/>
    </xf>
    <xf numFmtId="1" fontId="139" fillId="5" borderId="1" xfId="9" applyNumberFormat="1" applyFont="1" applyFill="1" applyBorder="1" applyAlignment="1">
      <alignment horizontal="center" vertical="center" wrapText="1"/>
    </xf>
    <xf numFmtId="1" fontId="139" fillId="5" borderId="3" xfId="9" applyNumberFormat="1" applyFont="1" applyFill="1" applyBorder="1" applyAlignment="1">
      <alignment horizontal="center" vertical="center" wrapText="1"/>
    </xf>
    <xf numFmtId="166" fontId="44" fillId="5" borderId="1" xfId="9" applyFont="1" applyFill="1" applyBorder="1" applyAlignment="1">
      <alignment horizontal="center" vertical="center" wrapText="1"/>
    </xf>
    <xf numFmtId="166" fontId="44" fillId="5" borderId="3" xfId="9" applyFont="1" applyFill="1" applyBorder="1" applyAlignment="1">
      <alignment horizontal="center" vertical="center" wrapText="1"/>
    </xf>
    <xf numFmtId="166" fontId="141" fillId="5" borderId="1" xfId="9" applyFont="1" applyFill="1" applyBorder="1" applyAlignment="1">
      <alignment horizontal="center" vertical="center"/>
    </xf>
    <xf numFmtId="166" fontId="141" fillId="5" borderId="3" xfId="9" applyFont="1" applyFill="1" applyBorder="1" applyAlignment="1">
      <alignment horizontal="center" vertical="center"/>
    </xf>
    <xf numFmtId="0" fontId="44" fillId="5" borderId="1" xfId="9" applyNumberFormat="1" applyFont="1" applyFill="1" applyBorder="1" applyAlignment="1">
      <alignment horizontal="center" vertical="center" wrapText="1"/>
    </xf>
    <xf numFmtId="0" fontId="44" fillId="5" borderId="7" xfId="9" applyNumberFormat="1" applyFont="1" applyFill="1" applyBorder="1" applyAlignment="1">
      <alignment horizontal="center" vertical="center" wrapText="1"/>
    </xf>
    <xf numFmtId="166" fontId="141" fillId="5" borderId="7" xfId="9" applyFont="1" applyFill="1" applyBorder="1" applyAlignment="1">
      <alignment horizontal="center" vertical="center" wrapText="1"/>
    </xf>
    <xf numFmtId="166" fontId="143" fillId="5" borderId="7" xfId="9" applyFont="1" applyFill="1" applyBorder="1" applyAlignment="1">
      <alignment horizontal="center" vertical="center" wrapText="1"/>
    </xf>
    <xf numFmtId="0" fontId="139" fillId="5" borderId="7" xfId="9" applyNumberFormat="1" applyFont="1" applyFill="1" applyBorder="1" applyAlignment="1">
      <alignment horizontal="center" vertical="center" wrapText="1"/>
    </xf>
    <xf numFmtId="0" fontId="139" fillId="5" borderId="1" xfId="0" applyFont="1" applyFill="1" applyBorder="1" applyAlignment="1">
      <alignment horizontal="center" vertical="center" wrapText="1"/>
    </xf>
    <xf numFmtId="0" fontId="139" fillId="5" borderId="7" xfId="0" applyFont="1" applyFill="1" applyBorder="1" applyAlignment="1">
      <alignment horizontal="center" vertical="center" wrapText="1"/>
    </xf>
    <xf numFmtId="1" fontId="139" fillId="5" borderId="7" xfId="9" applyNumberFormat="1" applyFont="1" applyFill="1" applyBorder="1" applyAlignment="1">
      <alignment horizontal="center" vertical="center" wrapText="1"/>
    </xf>
    <xf numFmtId="166" fontId="44" fillId="5" borderId="7" xfId="9" applyFont="1" applyFill="1" applyBorder="1" applyAlignment="1">
      <alignment horizontal="center" vertical="center" wrapText="1"/>
    </xf>
    <xf numFmtId="166" fontId="36" fillId="16" borderId="7" xfId="7" applyNumberFormat="1" applyFont="1" applyFill="1" applyBorder="1" applyAlignment="1">
      <alignment horizontal="center" vertical="center" wrapText="1"/>
    </xf>
    <xf numFmtId="0" fontId="32" fillId="0" borderId="11" xfId="0" applyFont="1" applyFill="1" applyBorder="1" applyAlignment="1">
      <alignment horizontal="left" vertical="center"/>
    </xf>
    <xf numFmtId="0" fontId="32" fillId="0" borderId="4" xfId="0" applyFont="1" applyFill="1" applyBorder="1" applyAlignment="1">
      <alignment horizontal="left" vertical="center"/>
    </xf>
    <xf numFmtId="0" fontId="139" fillId="5" borderId="1" xfId="10" applyFont="1" applyFill="1" applyBorder="1" applyAlignment="1">
      <alignment horizontal="center" vertical="center" wrapText="1"/>
    </xf>
    <xf numFmtId="0" fontId="139" fillId="5" borderId="3" xfId="10" applyFont="1" applyFill="1" applyBorder="1" applyAlignment="1">
      <alignment horizontal="center" vertical="center" wrapText="1"/>
    </xf>
    <xf numFmtId="4" fontId="140" fillId="5" borderId="1" xfId="11" applyNumberFormat="1" applyFont="1" applyFill="1" applyBorder="1" applyAlignment="1">
      <alignment horizontal="right" vertical="center" wrapText="1"/>
    </xf>
    <xf numFmtId="4" fontId="140" fillId="5" borderId="7" xfId="11" applyNumberFormat="1" applyFont="1" applyFill="1" applyBorder="1" applyAlignment="1">
      <alignment horizontal="right" vertical="center" wrapText="1"/>
    </xf>
    <xf numFmtId="0" fontId="152" fillId="0" borderId="1" xfId="10" applyFont="1" applyFill="1" applyBorder="1" applyAlignment="1">
      <alignment horizontal="center" vertical="center" wrapText="1"/>
    </xf>
    <xf numFmtId="0" fontId="152" fillId="0" borderId="7" xfId="10" applyFont="1" applyFill="1" applyBorder="1" applyAlignment="1">
      <alignment horizontal="center" vertical="center" wrapText="1"/>
    </xf>
    <xf numFmtId="0" fontId="152" fillId="0" borderId="3" xfId="10" applyFont="1" applyFill="1" applyBorder="1" applyAlignment="1">
      <alignment horizontal="center" vertical="center" wrapText="1"/>
    </xf>
    <xf numFmtId="0" fontId="142" fillId="0" borderId="1" xfId="0" applyFont="1" applyFill="1" applyBorder="1" applyAlignment="1">
      <alignment horizontal="center" vertical="center"/>
    </xf>
    <xf numFmtId="0" fontId="142" fillId="0" borderId="7" xfId="0" applyFont="1" applyFill="1" applyBorder="1" applyAlignment="1">
      <alignment horizontal="center" vertical="center"/>
    </xf>
    <xf numFmtId="0" fontId="142" fillId="0" borderId="3" xfId="0" applyFont="1" applyFill="1" applyBorder="1" applyAlignment="1">
      <alignment horizontal="center" vertical="center"/>
    </xf>
    <xf numFmtId="0" fontId="149" fillId="0" borderId="1" xfId="0" applyFont="1" applyFill="1" applyBorder="1" applyAlignment="1">
      <alignment horizontal="center" vertical="center" wrapText="1"/>
    </xf>
    <xf numFmtId="0" fontId="149" fillId="0" borderId="7" xfId="0" applyFont="1" applyFill="1" applyBorder="1" applyAlignment="1">
      <alignment horizontal="center" vertical="center" wrapText="1"/>
    </xf>
    <xf numFmtId="0" fontId="149" fillId="0" borderId="3" xfId="0" applyFont="1" applyFill="1" applyBorder="1" applyAlignment="1">
      <alignment horizontal="center" vertical="center" wrapText="1"/>
    </xf>
    <xf numFmtId="0" fontId="148" fillId="0" borderId="15" xfId="0" applyFont="1" applyFill="1" applyBorder="1" applyAlignment="1">
      <alignment horizontal="left" vertical="center" wrapText="1"/>
    </xf>
    <xf numFmtId="166" fontId="142" fillId="5" borderId="7" xfId="9" applyFont="1" applyFill="1" applyBorder="1" applyAlignment="1">
      <alignment horizontal="center" vertical="center"/>
    </xf>
    <xf numFmtId="0" fontId="143" fillId="5" borderId="1" xfId="0" applyFont="1" applyFill="1" applyBorder="1" applyAlignment="1">
      <alignment horizontal="center" vertical="center" wrapText="1"/>
    </xf>
    <xf numFmtId="0" fontId="143" fillId="5" borderId="7" xfId="0" applyFont="1" applyFill="1" applyBorder="1" applyAlignment="1">
      <alignment horizontal="center" vertical="center" wrapText="1"/>
    </xf>
    <xf numFmtId="0" fontId="143" fillId="5" borderId="3" xfId="0" applyFont="1" applyFill="1" applyBorder="1" applyAlignment="1">
      <alignment horizontal="center" vertical="center" wrapText="1"/>
    </xf>
    <xf numFmtId="0" fontId="145" fillId="5" borderId="1" xfId="9" applyNumberFormat="1" applyFont="1" applyFill="1" applyBorder="1" applyAlignment="1">
      <alignment horizontal="center" vertical="center" wrapText="1"/>
    </xf>
    <xf numFmtId="0" fontId="145" fillId="5" borderId="7" xfId="9" applyNumberFormat="1" applyFont="1" applyFill="1" applyBorder="1" applyAlignment="1">
      <alignment horizontal="center" vertical="center" wrapText="1"/>
    </xf>
    <xf numFmtId="0" fontId="145" fillId="5" borderId="3" xfId="9" applyNumberFormat="1" applyFont="1" applyFill="1" applyBorder="1" applyAlignment="1">
      <alignment horizontal="center" vertical="center" wrapText="1"/>
    </xf>
    <xf numFmtId="166" fontId="141" fillId="5" borderId="7" xfId="9" applyFont="1" applyFill="1" applyBorder="1" applyAlignment="1">
      <alignment horizontal="center" vertical="center"/>
    </xf>
    <xf numFmtId="0" fontId="44" fillId="5" borderId="3" xfId="9" applyNumberFormat="1" applyFont="1" applyFill="1" applyBorder="1" applyAlignment="1">
      <alignment horizontal="center" vertical="center" wrapText="1"/>
    </xf>
    <xf numFmtId="166" fontId="143" fillId="5" borderId="1" xfId="9" applyFont="1" applyFill="1" applyBorder="1" applyAlignment="1">
      <alignment horizontal="center" vertical="center"/>
    </xf>
    <xf numFmtId="166" fontId="143" fillId="5" borderId="7" xfId="9" applyFont="1" applyFill="1" applyBorder="1" applyAlignment="1">
      <alignment horizontal="center" vertical="center"/>
    </xf>
    <xf numFmtId="166" fontId="143" fillId="5" borderId="3" xfId="9" applyFont="1" applyFill="1" applyBorder="1" applyAlignment="1">
      <alignment horizontal="center" vertical="center"/>
    </xf>
    <xf numFmtId="0" fontId="36" fillId="5" borderId="7" xfId="10" applyFont="1" applyFill="1" applyBorder="1" applyAlignment="1">
      <alignment horizontal="center" vertical="center" wrapText="1"/>
    </xf>
    <xf numFmtId="0" fontId="36" fillId="5" borderId="3" xfId="10" applyFont="1" applyFill="1" applyBorder="1" applyAlignment="1">
      <alignment horizontal="center" vertical="center" wrapText="1"/>
    </xf>
    <xf numFmtId="4" fontId="140" fillId="5" borderId="3" xfId="11" applyNumberFormat="1" applyFont="1" applyFill="1" applyBorder="1" applyAlignment="1">
      <alignment horizontal="right" vertical="center" wrapText="1"/>
    </xf>
    <xf numFmtId="0" fontId="139" fillId="5" borderId="3" xfId="0" applyFont="1" applyFill="1" applyBorder="1" applyAlignment="1">
      <alignment horizontal="center" vertical="center" wrapText="1"/>
    </xf>
    <xf numFmtId="166" fontId="143" fillId="0" borderId="2" xfId="9" applyFont="1" applyFill="1" applyBorder="1" applyAlignment="1">
      <alignment horizontal="center" vertical="center"/>
    </xf>
    <xf numFmtId="166" fontId="142" fillId="0" borderId="11" xfId="9" applyFont="1" applyFill="1" applyBorder="1" applyAlignment="1">
      <alignment horizontal="center" vertical="center"/>
    </xf>
    <xf numFmtId="166" fontId="142" fillId="0" borderId="14" xfId="9" applyFont="1" applyFill="1" applyBorder="1" applyAlignment="1">
      <alignment horizontal="center" vertical="center"/>
    </xf>
    <xf numFmtId="166" fontId="142" fillId="0" borderId="12" xfId="9" applyFont="1" applyFill="1" applyBorder="1" applyAlignment="1">
      <alignment horizontal="center" vertical="center"/>
    </xf>
    <xf numFmtId="166" fontId="141" fillId="0" borderId="10" xfId="9" applyFont="1" applyFill="1" applyBorder="1" applyAlignment="1">
      <alignment horizontal="center" vertical="center" wrapText="1"/>
    </xf>
    <xf numFmtId="166" fontId="141" fillId="0" borderId="5" xfId="9" applyFont="1" applyFill="1" applyBorder="1" applyAlignment="1">
      <alignment horizontal="center" vertical="center" wrapText="1"/>
    </xf>
    <xf numFmtId="166" fontId="141" fillId="0" borderId="13" xfId="9" applyFont="1" applyFill="1" applyBorder="1" applyAlignment="1">
      <alignment horizontal="center" vertical="center" wrapText="1"/>
    </xf>
    <xf numFmtId="166" fontId="143" fillId="0" borderId="1" xfId="9" applyFont="1" applyFill="1" applyBorder="1" applyAlignment="1">
      <alignment horizontal="center" vertical="center" wrapText="1"/>
    </xf>
    <xf numFmtId="166" fontId="143" fillId="0" borderId="7" xfId="9" applyFont="1" applyFill="1" applyBorder="1" applyAlignment="1">
      <alignment horizontal="center" vertical="center" wrapText="1"/>
    </xf>
    <xf numFmtId="166" fontId="143" fillId="0" borderId="3" xfId="9" applyFont="1" applyFill="1" applyBorder="1" applyAlignment="1">
      <alignment horizontal="center" vertical="center" wrapText="1"/>
    </xf>
    <xf numFmtId="0" fontId="139" fillId="0" borderId="1" xfId="9" applyNumberFormat="1" applyFont="1" applyFill="1" applyBorder="1" applyAlignment="1">
      <alignment horizontal="center" vertical="center" wrapText="1"/>
    </xf>
    <xf numFmtId="0" fontId="139" fillId="0" borderId="7" xfId="9" applyNumberFormat="1" applyFont="1" applyFill="1" applyBorder="1" applyAlignment="1">
      <alignment horizontal="center" vertical="center" wrapText="1"/>
    </xf>
    <xf numFmtId="0" fontId="139" fillId="0" borderId="3" xfId="9" applyNumberFormat="1" applyFont="1" applyFill="1" applyBorder="1" applyAlignment="1">
      <alignment horizontal="center" vertical="center" wrapText="1"/>
    </xf>
    <xf numFmtId="0" fontId="145" fillId="0" borderId="1" xfId="9" applyNumberFormat="1" applyFont="1" applyFill="1" applyBorder="1" applyAlignment="1">
      <alignment horizontal="center" vertical="center" wrapText="1"/>
    </xf>
    <xf numFmtId="0" fontId="145" fillId="0" borderId="7" xfId="9" applyNumberFormat="1" applyFont="1" applyFill="1" applyBorder="1" applyAlignment="1">
      <alignment horizontal="center" vertical="center" wrapText="1"/>
    </xf>
    <xf numFmtId="0" fontId="145" fillId="0" borderId="3" xfId="9" applyNumberFormat="1" applyFont="1" applyFill="1" applyBorder="1" applyAlignment="1">
      <alignment horizontal="center" vertical="center" wrapText="1"/>
    </xf>
    <xf numFmtId="0" fontId="139" fillId="0" borderId="1" xfId="0" applyFont="1" applyFill="1" applyBorder="1" applyAlignment="1">
      <alignment horizontal="center" vertical="center" wrapText="1"/>
    </xf>
    <xf numFmtId="0" fontId="139" fillId="0" borderId="7" xfId="0" applyFont="1" applyFill="1" applyBorder="1" applyAlignment="1">
      <alignment horizontal="center" vertical="center" wrapText="1"/>
    </xf>
    <xf numFmtId="0" fontId="139" fillId="0" borderId="3" xfId="0" applyFont="1" applyFill="1" applyBorder="1" applyAlignment="1">
      <alignment horizontal="center" vertical="center" wrapText="1"/>
    </xf>
    <xf numFmtId="1" fontId="139" fillId="0" borderId="1" xfId="9" applyNumberFormat="1" applyFont="1" applyFill="1" applyBorder="1" applyAlignment="1">
      <alignment horizontal="center" vertical="center" wrapText="1"/>
    </xf>
    <xf numFmtId="1" fontId="139" fillId="0" borderId="7" xfId="9" applyNumberFormat="1" applyFont="1" applyFill="1" applyBorder="1" applyAlignment="1">
      <alignment horizontal="center" vertical="center" wrapText="1"/>
    </xf>
    <xf numFmtId="1" fontId="139" fillId="0" borderId="3" xfId="9" applyNumberFormat="1" applyFont="1" applyFill="1" applyBorder="1" applyAlignment="1">
      <alignment horizontal="center" vertical="center" wrapText="1"/>
    </xf>
    <xf numFmtId="166" fontId="141" fillId="0" borderId="1" xfId="9" applyFont="1" applyFill="1" applyBorder="1" applyAlignment="1">
      <alignment horizontal="center" vertical="center" wrapText="1"/>
    </xf>
    <xf numFmtId="166" fontId="141" fillId="0" borderId="7" xfId="9" applyFont="1" applyFill="1" applyBorder="1" applyAlignment="1">
      <alignment horizontal="center" vertical="center" wrapText="1"/>
    </xf>
    <xf numFmtId="166" fontId="141" fillId="0" borderId="3" xfId="9" applyFont="1" applyFill="1" applyBorder="1" applyAlignment="1">
      <alignment horizontal="center" vertical="center" wrapText="1"/>
    </xf>
    <xf numFmtId="166" fontId="141" fillId="0" borderId="1" xfId="9" applyFont="1" applyFill="1" applyBorder="1" applyAlignment="1">
      <alignment horizontal="center" vertical="center"/>
    </xf>
    <xf numFmtId="166" fontId="141" fillId="0" borderId="7" xfId="9" applyFont="1" applyFill="1" applyBorder="1" applyAlignment="1">
      <alignment horizontal="center" vertical="center"/>
    </xf>
    <xf numFmtId="166" fontId="141" fillId="0" borderId="3" xfId="9" applyFont="1" applyFill="1" applyBorder="1" applyAlignment="1">
      <alignment horizontal="center" vertical="center"/>
    </xf>
    <xf numFmtId="0" fontId="44" fillId="0" borderId="2" xfId="9" applyNumberFormat="1" applyFont="1" applyFill="1" applyBorder="1" applyAlignment="1">
      <alignment horizontal="center" vertical="center" wrapText="1"/>
    </xf>
    <xf numFmtId="166" fontId="143" fillId="0" borderId="1" xfId="9" applyFont="1" applyFill="1" applyBorder="1" applyAlignment="1">
      <alignment horizontal="center" vertical="center"/>
    </xf>
    <xf numFmtId="166" fontId="143" fillId="0" borderId="3" xfId="9" applyFont="1" applyFill="1" applyBorder="1" applyAlignment="1">
      <alignment horizontal="center" vertical="center"/>
    </xf>
    <xf numFmtId="166" fontId="142" fillId="0" borderId="1" xfId="9" applyFont="1" applyFill="1" applyBorder="1" applyAlignment="1">
      <alignment horizontal="center" vertical="center"/>
    </xf>
    <xf numFmtId="166" fontId="142" fillId="0" borderId="3" xfId="9" applyFont="1" applyFill="1" applyBorder="1" applyAlignment="1">
      <alignment horizontal="center" vertical="center"/>
    </xf>
    <xf numFmtId="0" fontId="143" fillId="0" borderId="1" xfId="0" applyFont="1" applyFill="1" applyBorder="1" applyAlignment="1">
      <alignment horizontal="center" vertical="center" wrapText="1"/>
    </xf>
    <xf numFmtId="0" fontId="143" fillId="0" borderId="3" xfId="0" applyFont="1" applyFill="1" applyBorder="1" applyAlignment="1">
      <alignment horizontal="center" vertical="center" wrapText="1"/>
    </xf>
    <xf numFmtId="166" fontId="44" fillId="0" borderId="1" xfId="9" applyFont="1" applyFill="1" applyBorder="1" applyAlignment="1">
      <alignment horizontal="center" vertical="center" wrapText="1"/>
    </xf>
    <xf numFmtId="166" fontId="44" fillId="0" borderId="3" xfId="9" applyFont="1" applyFill="1" applyBorder="1" applyAlignment="1">
      <alignment horizontal="center" vertical="center" wrapText="1"/>
    </xf>
    <xf numFmtId="0" fontId="44" fillId="0" borderId="1" xfId="9" applyNumberFormat="1" applyFont="1" applyFill="1" applyBorder="1" applyAlignment="1">
      <alignment horizontal="center" vertical="center" wrapText="1"/>
    </xf>
    <xf numFmtId="0" fontId="44" fillId="0" borderId="3" xfId="9" applyNumberFormat="1" applyFont="1" applyFill="1" applyBorder="1" applyAlignment="1">
      <alignment horizontal="center" vertical="center" wrapText="1"/>
    </xf>
    <xf numFmtId="166" fontId="138" fillId="0" borderId="1" xfId="9" applyFont="1" applyFill="1" applyBorder="1" applyAlignment="1">
      <alignment horizontal="center" vertical="center" wrapText="1"/>
    </xf>
    <xf numFmtId="166" fontId="138" fillId="0" borderId="7" xfId="9" applyFont="1" applyFill="1" applyBorder="1" applyAlignment="1">
      <alignment horizontal="center" vertical="center" wrapText="1"/>
    </xf>
    <xf numFmtId="0" fontId="139" fillId="0" borderId="11" xfId="10" applyFont="1" applyFill="1" applyBorder="1" applyAlignment="1">
      <alignment horizontal="center" vertical="center" wrapText="1"/>
    </xf>
    <xf numFmtId="0" fontId="139" fillId="0" borderId="12" xfId="10" applyFont="1" applyFill="1" applyBorder="1" applyAlignment="1">
      <alignment horizontal="center" vertical="center" wrapText="1"/>
    </xf>
    <xf numFmtId="4" fontId="140" fillId="0" borderId="1" xfId="11" applyNumberFormat="1" applyFont="1" applyFill="1" applyBorder="1" applyAlignment="1">
      <alignment horizontal="right" vertical="center" wrapText="1"/>
    </xf>
    <xf numFmtId="4" fontId="140" fillId="0" borderId="3" xfId="11" applyNumberFormat="1" applyFont="1" applyFill="1" applyBorder="1" applyAlignment="1">
      <alignment horizontal="right" vertical="center" wrapText="1"/>
    </xf>
    <xf numFmtId="0" fontId="142" fillId="0" borderId="1" xfId="10" applyFont="1" applyFill="1" applyBorder="1" applyAlignment="1">
      <alignment horizontal="center" vertical="center" wrapText="1"/>
    </xf>
    <xf numFmtId="0" fontId="142" fillId="0" borderId="3" xfId="10" applyFont="1" applyFill="1" applyBorder="1" applyAlignment="1">
      <alignment horizontal="center" vertical="center" wrapText="1"/>
    </xf>
    <xf numFmtId="0" fontId="139" fillId="0" borderId="14" xfId="10" applyFont="1" applyFill="1" applyBorder="1" applyAlignment="1">
      <alignment horizontal="center" vertical="center" wrapText="1"/>
    </xf>
    <xf numFmtId="4" fontId="140" fillId="0" borderId="7" xfId="11" applyNumberFormat="1" applyFont="1" applyFill="1" applyBorder="1" applyAlignment="1">
      <alignment horizontal="right" vertical="center" wrapText="1"/>
    </xf>
    <xf numFmtId="166" fontId="142" fillId="0" borderId="7" xfId="9" applyFont="1" applyFill="1" applyBorder="1" applyAlignment="1">
      <alignment horizontal="center" vertical="center"/>
    </xf>
    <xf numFmtId="0" fontId="143" fillId="0" borderId="1" xfId="10" applyFont="1" applyFill="1" applyBorder="1" applyAlignment="1">
      <alignment horizontal="center" vertical="center" wrapText="1"/>
    </xf>
    <xf numFmtId="0" fontId="143" fillId="0" borderId="7" xfId="10" applyFont="1" applyFill="1" applyBorder="1" applyAlignment="1">
      <alignment horizontal="center" vertical="center" wrapText="1"/>
    </xf>
    <xf numFmtId="0" fontId="143" fillId="0" borderId="3" xfId="10" applyFont="1" applyFill="1" applyBorder="1" applyAlignment="1">
      <alignment horizontal="center" vertical="center" wrapText="1"/>
    </xf>
    <xf numFmtId="1" fontId="143" fillId="0" borderId="1" xfId="9" applyNumberFormat="1" applyFont="1" applyFill="1" applyBorder="1" applyAlignment="1">
      <alignment horizontal="center" vertical="center" wrapText="1"/>
    </xf>
    <xf numFmtId="1" fontId="143" fillId="0" borderId="7" xfId="9" applyNumberFormat="1" applyFont="1" applyFill="1" applyBorder="1" applyAlignment="1">
      <alignment horizontal="center" vertical="center" wrapText="1"/>
    </xf>
    <xf numFmtId="1" fontId="143" fillId="0" borderId="3" xfId="9" applyNumberFormat="1" applyFont="1" applyFill="1" applyBorder="1" applyAlignment="1">
      <alignment horizontal="center" vertical="center" wrapText="1"/>
    </xf>
    <xf numFmtId="166" fontId="44" fillId="0" borderId="7" xfId="9" applyFont="1" applyFill="1" applyBorder="1" applyAlignment="1">
      <alignment horizontal="center" vertical="center" wrapText="1"/>
    </xf>
    <xf numFmtId="0" fontId="44" fillId="0" borderId="7" xfId="9" applyNumberFormat="1" applyFont="1" applyFill="1" applyBorder="1" applyAlignment="1">
      <alignment horizontal="center" vertical="center" wrapText="1"/>
    </xf>
    <xf numFmtId="166" fontId="142" fillId="19" borderId="1" xfId="9" applyFont="1" applyFill="1" applyBorder="1" applyAlignment="1">
      <alignment horizontal="center" vertical="center"/>
    </xf>
    <xf numFmtId="166" fontId="142" fillId="19" borderId="7" xfId="9" applyFont="1" applyFill="1" applyBorder="1" applyAlignment="1">
      <alignment horizontal="center" vertical="center"/>
    </xf>
    <xf numFmtId="166" fontId="142" fillId="19" borderId="3" xfId="9" applyFont="1" applyFill="1" applyBorder="1" applyAlignment="1">
      <alignment horizontal="center" vertical="center"/>
    </xf>
    <xf numFmtId="166" fontId="141" fillId="19" borderId="1" xfId="9" applyFont="1" applyFill="1" applyBorder="1" applyAlignment="1">
      <alignment horizontal="center" vertical="center" wrapText="1"/>
    </xf>
    <xf numFmtId="166" fontId="141" fillId="19" borderId="7" xfId="9" applyFont="1" applyFill="1" applyBorder="1" applyAlignment="1">
      <alignment horizontal="center" vertical="center" wrapText="1"/>
    </xf>
    <xf numFmtId="166" fontId="141" fillId="19" borderId="3" xfId="9" applyFont="1" applyFill="1" applyBorder="1" applyAlignment="1">
      <alignment horizontal="center" vertical="center" wrapText="1"/>
    </xf>
    <xf numFmtId="166" fontId="143" fillId="19" borderId="1" xfId="9" applyFont="1" applyFill="1" applyBorder="1" applyAlignment="1">
      <alignment horizontal="center" vertical="center" wrapText="1"/>
    </xf>
    <xf numFmtId="166" fontId="143" fillId="19" borderId="7" xfId="9" applyFont="1" applyFill="1" applyBorder="1" applyAlignment="1">
      <alignment horizontal="center" vertical="center" wrapText="1"/>
    </xf>
    <xf numFmtId="166" fontId="143" fillId="19" borderId="3" xfId="9" applyFont="1" applyFill="1" applyBorder="1" applyAlignment="1">
      <alignment horizontal="center" vertical="center" wrapText="1"/>
    </xf>
    <xf numFmtId="0" fontId="139" fillId="19" borderId="1" xfId="9" applyNumberFormat="1" applyFont="1" applyFill="1" applyBorder="1" applyAlignment="1">
      <alignment horizontal="center" vertical="center" wrapText="1"/>
    </xf>
    <xf numFmtId="0" fontId="139" fillId="19" borderId="7" xfId="9" applyNumberFormat="1" applyFont="1" applyFill="1" applyBorder="1" applyAlignment="1">
      <alignment horizontal="center" vertical="center" wrapText="1"/>
    </xf>
    <xf numFmtId="0" fontId="139" fillId="19" borderId="3" xfId="9" applyNumberFormat="1" applyFont="1" applyFill="1" applyBorder="1" applyAlignment="1">
      <alignment horizontal="center" vertical="center" wrapText="1"/>
    </xf>
    <xf numFmtId="0" fontId="143" fillId="19" borderId="1" xfId="10" applyFont="1" applyFill="1" applyBorder="1" applyAlignment="1">
      <alignment horizontal="center" vertical="center" wrapText="1"/>
    </xf>
    <xf numFmtId="0" fontId="143" fillId="19" borderId="7" xfId="10" applyFont="1" applyFill="1" applyBorder="1" applyAlignment="1">
      <alignment horizontal="center" vertical="center" wrapText="1"/>
    </xf>
    <xf numFmtId="0" fontId="143" fillId="19" borderId="3" xfId="10" applyFont="1" applyFill="1" applyBorder="1" applyAlignment="1">
      <alignment horizontal="center" vertical="center" wrapText="1"/>
    </xf>
    <xf numFmtId="0" fontId="142" fillId="0" borderId="7" xfId="10" applyFont="1" applyFill="1" applyBorder="1" applyAlignment="1">
      <alignment horizontal="center" vertical="center" wrapText="1"/>
    </xf>
    <xf numFmtId="1" fontId="143" fillId="19" borderId="1" xfId="9" applyNumberFormat="1" applyFont="1" applyFill="1" applyBorder="1" applyAlignment="1">
      <alignment horizontal="center" vertical="center" wrapText="1"/>
    </xf>
    <xf numFmtId="1" fontId="143" fillId="19" borderId="7" xfId="9" applyNumberFormat="1" applyFont="1" applyFill="1" applyBorder="1" applyAlignment="1">
      <alignment horizontal="center" vertical="center" wrapText="1"/>
    </xf>
    <xf numFmtId="1" fontId="143" fillId="19" borderId="3" xfId="9" applyNumberFormat="1" applyFont="1" applyFill="1" applyBorder="1" applyAlignment="1">
      <alignment horizontal="center" vertical="center" wrapText="1"/>
    </xf>
    <xf numFmtId="166" fontId="141" fillId="19" borderId="1" xfId="9" applyFont="1" applyFill="1" applyBorder="1" applyAlignment="1">
      <alignment horizontal="center" vertical="center"/>
    </xf>
    <xf numFmtId="166" fontId="141" fillId="19" borderId="7" xfId="9" applyFont="1" applyFill="1" applyBorder="1" applyAlignment="1">
      <alignment horizontal="center" vertical="center"/>
    </xf>
    <xf numFmtId="166" fontId="141" fillId="19" borderId="3" xfId="9" applyFont="1" applyFill="1" applyBorder="1" applyAlignment="1">
      <alignment horizontal="center" vertical="center"/>
    </xf>
    <xf numFmtId="166" fontId="44" fillId="19" borderId="1" xfId="9" applyFont="1" applyFill="1" applyBorder="1" applyAlignment="1">
      <alignment horizontal="center" vertical="center" wrapText="1"/>
    </xf>
    <xf numFmtId="166" fontId="44" fillId="19" borderId="7" xfId="9" applyFont="1" applyFill="1" applyBorder="1" applyAlignment="1">
      <alignment horizontal="center" vertical="center" wrapText="1"/>
    </xf>
    <xf numFmtId="166" fontId="44" fillId="19" borderId="3" xfId="9" applyFont="1" applyFill="1" applyBorder="1" applyAlignment="1">
      <alignment horizontal="center" vertical="center" wrapText="1"/>
    </xf>
    <xf numFmtId="0" fontId="44" fillId="19" borderId="1" xfId="9" applyNumberFormat="1" applyFont="1" applyFill="1" applyBorder="1" applyAlignment="1">
      <alignment horizontal="center" vertical="center" wrapText="1"/>
    </xf>
    <xf numFmtId="0" fontId="44" fillId="19" borderId="7" xfId="9" applyNumberFormat="1" applyFont="1" applyFill="1" applyBorder="1" applyAlignment="1">
      <alignment horizontal="center" vertical="center" wrapText="1"/>
    </xf>
    <xf numFmtId="0" fontId="44" fillId="19" borderId="3" xfId="9" applyNumberFormat="1" applyFont="1" applyFill="1" applyBorder="1" applyAlignment="1">
      <alignment horizontal="center" vertical="center" wrapText="1"/>
    </xf>
    <xf numFmtId="0" fontId="139" fillId="19" borderId="1" xfId="10" applyFont="1" applyFill="1" applyBorder="1" applyAlignment="1">
      <alignment horizontal="center" vertical="center" wrapText="1"/>
    </xf>
    <xf numFmtId="0" fontId="139" fillId="19" borderId="7" xfId="10" applyFont="1" applyFill="1" applyBorder="1" applyAlignment="1">
      <alignment horizontal="center" vertical="center" wrapText="1"/>
    </xf>
    <xf numFmtId="0" fontId="139" fillId="19" borderId="3" xfId="10" applyFont="1" applyFill="1" applyBorder="1" applyAlignment="1">
      <alignment horizontal="center" vertical="center" wrapText="1"/>
    </xf>
    <xf numFmtId="166" fontId="36" fillId="19" borderId="1" xfId="9" applyFont="1" applyFill="1" applyBorder="1" applyAlignment="1">
      <alignment horizontal="center" vertical="center" wrapText="1"/>
    </xf>
    <xf numFmtId="166" fontId="36" fillId="19" borderId="7" xfId="9" applyFont="1" applyFill="1" applyBorder="1" applyAlignment="1">
      <alignment horizontal="center" vertical="center" wrapText="1"/>
    </xf>
    <xf numFmtId="166" fontId="36" fillId="19" borderId="3" xfId="9" applyFont="1" applyFill="1" applyBorder="1" applyAlignment="1">
      <alignment horizontal="center" vertical="center" wrapText="1"/>
    </xf>
    <xf numFmtId="166" fontId="139" fillId="19" borderId="1" xfId="9" applyFont="1" applyFill="1" applyBorder="1" applyAlignment="1">
      <alignment horizontal="center" vertical="center" wrapText="1"/>
    </xf>
    <xf numFmtId="166" fontId="139" fillId="19" borderId="7" xfId="9" applyFont="1" applyFill="1" applyBorder="1" applyAlignment="1">
      <alignment horizontal="center" vertical="center" wrapText="1"/>
    </xf>
    <xf numFmtId="166" fontId="139" fillId="19" borderId="3" xfId="9" applyFont="1" applyFill="1" applyBorder="1" applyAlignment="1">
      <alignment horizontal="center" vertical="center" wrapText="1"/>
    </xf>
    <xf numFmtId="0" fontId="142" fillId="19" borderId="1" xfId="10" applyFont="1" applyFill="1" applyBorder="1" applyAlignment="1">
      <alignment horizontal="center" vertical="center" wrapText="1"/>
    </xf>
    <xf numFmtId="0" fontId="142" fillId="19" borderId="7" xfId="10" applyFont="1" applyFill="1" applyBorder="1" applyAlignment="1">
      <alignment horizontal="center" vertical="center" wrapText="1"/>
    </xf>
    <xf numFmtId="0" fontId="142" fillId="19" borderId="3" xfId="10" applyFont="1" applyFill="1" applyBorder="1" applyAlignment="1">
      <alignment horizontal="center" vertical="center" wrapText="1"/>
    </xf>
    <xf numFmtId="0" fontId="139" fillId="19" borderId="1" xfId="0" applyFont="1" applyFill="1" applyBorder="1" applyAlignment="1">
      <alignment horizontal="center" vertical="center" wrapText="1"/>
    </xf>
    <xf numFmtId="0" fontId="139" fillId="19" borderId="7" xfId="0" applyFont="1" applyFill="1" applyBorder="1" applyAlignment="1">
      <alignment horizontal="center" vertical="center" wrapText="1"/>
    </xf>
    <xf numFmtId="0" fontId="139" fillId="19" borderId="3" xfId="0" applyFont="1" applyFill="1" applyBorder="1" applyAlignment="1">
      <alignment horizontal="center" vertical="center" wrapText="1"/>
    </xf>
    <xf numFmtId="0" fontId="44" fillId="5" borderId="1" xfId="9" applyNumberFormat="1" applyFont="1" applyFill="1" applyBorder="1" applyAlignment="1">
      <alignment horizontal="center" vertical="center"/>
    </xf>
    <xf numFmtId="0" fontId="44" fillId="5" borderId="7" xfId="9" applyNumberFormat="1" applyFont="1" applyFill="1" applyBorder="1" applyAlignment="1">
      <alignment horizontal="center" vertical="center"/>
    </xf>
    <xf numFmtId="0" fontId="44" fillId="5" borderId="3" xfId="9" applyNumberFormat="1" applyFont="1" applyFill="1" applyBorder="1" applyAlignment="1">
      <alignment horizontal="center" vertical="center"/>
    </xf>
    <xf numFmtId="0" fontId="139" fillId="5" borderId="1" xfId="9" applyNumberFormat="1" applyFont="1" applyFill="1" applyBorder="1" applyAlignment="1">
      <alignment horizontal="center" vertical="center"/>
    </xf>
    <xf numFmtId="0" fontId="139" fillId="5" borderId="7" xfId="9" applyNumberFormat="1" applyFont="1" applyFill="1" applyBorder="1" applyAlignment="1">
      <alignment horizontal="center" vertical="center"/>
    </xf>
    <xf numFmtId="0" fontId="139" fillId="5" borderId="3" xfId="9" applyNumberFormat="1" applyFont="1" applyFill="1" applyBorder="1" applyAlignment="1">
      <alignment horizontal="center" vertical="center"/>
    </xf>
    <xf numFmtId="0" fontId="142" fillId="5" borderId="1" xfId="10" applyFont="1" applyFill="1" applyBorder="1" applyAlignment="1">
      <alignment horizontal="center" vertical="center" wrapText="1"/>
    </xf>
    <xf numFmtId="0" fontId="142" fillId="5" borderId="7" xfId="10" applyFont="1" applyFill="1" applyBorder="1" applyAlignment="1">
      <alignment horizontal="center" vertical="center" wrapText="1"/>
    </xf>
    <xf numFmtId="0" fontId="139" fillId="5" borderId="11" xfId="10" applyFont="1" applyFill="1" applyBorder="1" applyAlignment="1">
      <alignment horizontal="center" vertical="center"/>
    </xf>
    <xf numFmtId="0" fontId="139" fillId="5" borderId="14" xfId="10" applyFont="1" applyFill="1" applyBorder="1" applyAlignment="1">
      <alignment horizontal="center" vertical="center"/>
    </xf>
    <xf numFmtId="0" fontId="139" fillId="5" borderId="12" xfId="10" applyFont="1" applyFill="1" applyBorder="1" applyAlignment="1">
      <alignment horizontal="center" vertical="center"/>
    </xf>
    <xf numFmtId="166" fontId="36" fillId="0" borderId="1" xfId="9" applyFont="1" applyFill="1" applyBorder="1" applyAlignment="1">
      <alignment horizontal="center" vertical="center"/>
    </xf>
    <xf numFmtId="166" fontId="36" fillId="0" borderId="7" xfId="9" applyFont="1" applyFill="1" applyBorder="1" applyAlignment="1">
      <alignment horizontal="center" vertical="center"/>
    </xf>
    <xf numFmtId="166" fontId="36" fillId="0" borderId="3" xfId="9" applyFont="1" applyFill="1" applyBorder="1" applyAlignment="1">
      <alignment horizontal="center" vertical="center"/>
    </xf>
    <xf numFmtId="166" fontId="139" fillId="5" borderId="1" xfId="9" applyFont="1" applyFill="1" applyBorder="1" applyAlignment="1">
      <alignment horizontal="center" vertical="center"/>
    </xf>
    <xf numFmtId="166" fontId="139" fillId="5" borderId="7" xfId="9" applyFont="1" applyFill="1" applyBorder="1" applyAlignment="1">
      <alignment horizontal="center" vertical="center"/>
    </xf>
    <xf numFmtId="166" fontId="139" fillId="5" borderId="3" xfId="9" applyFont="1" applyFill="1" applyBorder="1" applyAlignment="1">
      <alignment horizontal="center" vertical="center"/>
    </xf>
    <xf numFmtId="0" fontId="139" fillId="5" borderId="1" xfId="0" applyFont="1" applyFill="1" applyBorder="1" applyAlignment="1">
      <alignment horizontal="center" vertical="center"/>
    </xf>
    <xf numFmtId="0" fontId="139" fillId="5" borderId="7" xfId="0" applyFont="1" applyFill="1" applyBorder="1" applyAlignment="1">
      <alignment horizontal="center" vertical="center"/>
    </xf>
    <xf numFmtId="0" fontId="139" fillId="5" borderId="3" xfId="0" applyFont="1" applyFill="1" applyBorder="1" applyAlignment="1">
      <alignment horizontal="center" vertical="center"/>
    </xf>
    <xf numFmtId="1" fontId="139" fillId="5" borderId="1" xfId="9" applyNumberFormat="1" applyFont="1" applyFill="1" applyBorder="1" applyAlignment="1">
      <alignment horizontal="center" vertical="center"/>
    </xf>
    <xf numFmtId="1" fontId="139" fillId="5" borderId="7" xfId="9" applyNumberFormat="1" applyFont="1" applyFill="1" applyBorder="1" applyAlignment="1">
      <alignment horizontal="center" vertical="center"/>
    </xf>
    <xf numFmtId="1" fontId="139" fillId="5" borderId="3" xfId="9" applyNumberFormat="1" applyFont="1" applyFill="1" applyBorder="1" applyAlignment="1">
      <alignment horizontal="center" vertical="center"/>
    </xf>
    <xf numFmtId="0" fontId="143" fillId="5" borderId="1" xfId="10" applyFont="1" applyFill="1" applyBorder="1" applyAlignment="1">
      <alignment horizontal="center" vertical="center" wrapText="1"/>
    </xf>
    <xf numFmtId="0" fontId="143" fillId="5" borderId="7" xfId="10" applyFont="1" applyFill="1" applyBorder="1" applyAlignment="1">
      <alignment horizontal="center" vertical="center" wrapText="1"/>
    </xf>
    <xf numFmtId="0" fontId="143" fillId="5" borderId="3" xfId="10" applyFont="1" applyFill="1" applyBorder="1" applyAlignment="1">
      <alignment horizontal="center" vertical="center" wrapText="1"/>
    </xf>
    <xf numFmtId="0" fontId="143" fillId="0" borderId="1" xfId="8" applyFont="1" applyFill="1" applyBorder="1" applyAlignment="1">
      <alignment horizontal="center" vertical="center"/>
    </xf>
    <xf numFmtId="0" fontId="143" fillId="0" borderId="7" xfId="8" applyFont="1" applyFill="1" applyBorder="1" applyAlignment="1">
      <alignment horizontal="center" vertical="center"/>
    </xf>
    <xf numFmtId="0" fontId="143" fillId="0" borderId="3" xfId="8" applyFont="1" applyFill="1" applyBorder="1" applyAlignment="1">
      <alignment horizontal="center" vertical="center"/>
    </xf>
    <xf numFmtId="0" fontId="142" fillId="5" borderId="3" xfId="10" applyFont="1" applyFill="1" applyBorder="1" applyAlignment="1">
      <alignment horizontal="center" vertical="center" wrapText="1"/>
    </xf>
    <xf numFmtId="0" fontId="143" fillId="19" borderId="1" xfId="8" applyFont="1" applyFill="1" applyBorder="1" applyAlignment="1">
      <alignment horizontal="center" vertical="center"/>
    </xf>
    <xf numFmtId="0" fontId="143" fillId="19" borderId="3" xfId="8" applyFont="1" applyFill="1" applyBorder="1" applyAlignment="1">
      <alignment horizontal="center" vertical="center"/>
    </xf>
    <xf numFmtId="0" fontId="151" fillId="19" borderId="1" xfId="10" applyFont="1" applyFill="1" applyBorder="1" applyAlignment="1">
      <alignment horizontal="center" vertical="center" wrapText="1"/>
    </xf>
    <xf numFmtId="0" fontId="141" fillId="19" borderId="3" xfId="10" applyFont="1" applyFill="1" applyBorder="1" applyAlignment="1">
      <alignment horizontal="center" vertical="center" wrapText="1"/>
    </xf>
    <xf numFmtId="0" fontId="139" fillId="0" borderId="4" xfId="10" applyFont="1" applyFill="1" applyBorder="1" applyAlignment="1">
      <alignment horizontal="center" vertical="center" wrapText="1"/>
    </xf>
    <xf numFmtId="0" fontId="143" fillId="0" borderId="0" xfId="10" applyFont="1" applyFill="1" applyBorder="1" applyAlignment="1">
      <alignment horizontal="center" vertical="center" wrapText="1"/>
    </xf>
    <xf numFmtId="0" fontId="143" fillId="0" borderId="15" xfId="10" applyFont="1" applyFill="1" applyBorder="1" applyAlignment="1">
      <alignment horizontal="center" vertical="center" wrapText="1"/>
    </xf>
    <xf numFmtId="4" fontId="150" fillId="0" borderId="1" xfId="0" applyNumberFormat="1" applyFont="1" applyFill="1" applyBorder="1" applyAlignment="1">
      <alignment horizontal="right" vertical="center" wrapText="1"/>
    </xf>
    <xf numFmtId="4" fontId="150" fillId="0" borderId="7" xfId="0" applyNumberFormat="1" applyFont="1" applyFill="1" applyBorder="1" applyAlignment="1">
      <alignment horizontal="right" vertical="center" wrapText="1"/>
    </xf>
    <xf numFmtId="4" fontId="150" fillId="0" borderId="3" xfId="0" applyNumberFormat="1" applyFont="1" applyFill="1" applyBorder="1" applyAlignment="1">
      <alignment horizontal="right" vertical="center" wrapText="1"/>
    </xf>
    <xf numFmtId="0" fontId="151" fillId="0" borderId="7" xfId="10" applyFont="1" applyFill="1" applyBorder="1" applyAlignment="1">
      <alignment horizontal="center" vertical="center" wrapText="1"/>
    </xf>
    <xf numFmtId="0" fontId="151" fillId="0" borderId="3" xfId="10" applyFont="1" applyFill="1" applyBorder="1" applyAlignment="1">
      <alignment horizontal="center" vertical="center" wrapText="1"/>
    </xf>
    <xf numFmtId="4" fontId="150" fillId="19" borderId="1" xfId="0" applyNumberFormat="1" applyFont="1" applyFill="1" applyBorder="1" applyAlignment="1">
      <alignment horizontal="right" vertical="center" wrapText="1"/>
    </xf>
    <xf numFmtId="4" fontId="150" fillId="19" borderId="3" xfId="0" applyNumberFormat="1" applyFont="1" applyFill="1" applyBorder="1" applyAlignment="1">
      <alignment horizontal="right" vertical="center" wrapText="1"/>
    </xf>
    <xf numFmtId="166" fontId="143" fillId="0" borderId="7" xfId="12" applyNumberFormat="1" applyFont="1" applyFill="1" applyBorder="1" applyAlignment="1">
      <alignment horizontal="center" vertical="center"/>
    </xf>
    <xf numFmtId="166" fontId="143" fillId="0" borderId="3" xfId="12" applyNumberFormat="1" applyFont="1" applyFill="1" applyBorder="1" applyAlignment="1">
      <alignment horizontal="center" vertical="center"/>
    </xf>
    <xf numFmtId="0" fontId="143" fillId="5" borderId="4" xfId="10" applyFont="1" applyFill="1" applyBorder="1" applyAlignment="1">
      <alignment horizontal="center" vertical="center" wrapText="1"/>
    </xf>
    <xf numFmtId="0" fontId="143" fillId="5" borderId="15" xfId="10" applyFont="1" applyFill="1" applyBorder="1" applyAlignment="1">
      <alignment horizontal="center" vertical="center" wrapText="1"/>
    </xf>
    <xf numFmtId="0" fontId="143" fillId="5" borderId="4" xfId="8" applyFont="1" applyFill="1" applyBorder="1" applyAlignment="1">
      <alignment horizontal="center" vertical="center"/>
    </xf>
    <xf numFmtId="0" fontId="143" fillId="5" borderId="15" xfId="8" applyFont="1" applyFill="1" applyBorder="1" applyAlignment="1">
      <alignment horizontal="center" vertical="center"/>
    </xf>
    <xf numFmtId="0" fontId="151" fillId="5" borderId="1" xfId="10" applyFont="1" applyFill="1" applyBorder="1" applyAlignment="1">
      <alignment horizontal="center" vertical="center" wrapText="1"/>
    </xf>
    <xf numFmtId="0" fontId="151" fillId="5" borderId="3" xfId="10" applyFont="1" applyFill="1" applyBorder="1" applyAlignment="1">
      <alignment horizontal="center" vertical="center" wrapText="1"/>
    </xf>
    <xf numFmtId="0" fontId="142" fillId="0" borderId="11" xfId="10" applyFont="1" applyFill="1" applyBorder="1" applyAlignment="1">
      <alignment horizontal="center" vertical="center" wrapText="1"/>
    </xf>
    <xf numFmtId="0" fontId="142" fillId="0" borderId="12" xfId="10" applyFont="1" applyFill="1" applyBorder="1" applyAlignment="1">
      <alignment horizontal="center" vertical="center" wrapText="1"/>
    </xf>
    <xf numFmtId="166" fontId="142" fillId="0" borderId="7" xfId="12" applyNumberFormat="1" applyFont="1" applyFill="1" applyBorder="1" applyAlignment="1">
      <alignment horizontal="center" vertical="center"/>
    </xf>
    <xf numFmtId="166" fontId="142" fillId="0" borderId="3" xfId="12" applyNumberFormat="1" applyFont="1" applyFill="1" applyBorder="1" applyAlignment="1">
      <alignment horizontal="center" vertical="center"/>
    </xf>
    <xf numFmtId="0" fontId="142" fillId="5" borderId="4" xfId="10" applyFont="1" applyFill="1" applyBorder="1" applyAlignment="1">
      <alignment horizontal="center" vertical="center" wrapText="1"/>
    </xf>
    <xf numFmtId="0" fontId="142" fillId="5" borderId="15" xfId="10" applyFont="1" applyFill="1" applyBorder="1" applyAlignment="1">
      <alignment horizontal="center" vertical="center" wrapText="1"/>
    </xf>
    <xf numFmtId="0" fontId="139" fillId="5" borderId="4" xfId="10" applyFont="1" applyFill="1" applyBorder="1" applyAlignment="1">
      <alignment horizontal="center" vertical="center" wrapText="1"/>
    </xf>
    <xf numFmtId="0" fontId="139" fillId="5" borderId="15" xfId="10" applyFont="1" applyFill="1" applyBorder="1" applyAlignment="1">
      <alignment horizontal="center" vertical="center" wrapText="1"/>
    </xf>
    <xf numFmtId="166" fontId="142" fillId="5" borderId="1" xfId="12" applyNumberFormat="1" applyFont="1" applyFill="1" applyBorder="1" applyAlignment="1">
      <alignment horizontal="center" vertical="center"/>
    </xf>
    <xf numFmtId="166" fontId="142" fillId="5" borderId="3" xfId="12" applyNumberFormat="1" applyFont="1" applyFill="1" applyBorder="1" applyAlignment="1">
      <alignment horizontal="center" vertical="center"/>
    </xf>
    <xf numFmtId="1" fontId="139" fillId="19" borderId="1" xfId="9" applyNumberFormat="1" applyFont="1" applyFill="1" applyBorder="1" applyAlignment="1">
      <alignment horizontal="center" vertical="center" wrapText="1"/>
    </xf>
    <xf numFmtId="1" fontId="139" fillId="19" borderId="3" xfId="9" applyNumberFormat="1" applyFont="1" applyFill="1" applyBorder="1" applyAlignment="1">
      <alignment horizontal="center" vertical="center" wrapText="1"/>
    </xf>
    <xf numFmtId="0" fontId="148" fillId="0" borderId="0" xfId="0" applyFont="1" applyFill="1" applyBorder="1" applyAlignment="1">
      <alignment horizontal="left" vertical="center" wrapText="1"/>
    </xf>
    <xf numFmtId="0" fontId="100" fillId="0" borderId="0" xfId="4" applyFont="1" applyAlignment="1">
      <alignment horizontal="center" vertical="center" wrapText="1"/>
    </xf>
    <xf numFmtId="8" fontId="102" fillId="0" borderId="0" xfId="4" applyNumberFormat="1" applyFont="1" applyAlignment="1">
      <alignment horizontal="center" vertical="center" wrapText="1"/>
    </xf>
    <xf numFmtId="0" fontId="116" fillId="0" borderId="0" xfId="0" applyFont="1" applyAlignment="1">
      <alignment horizontal="center" vertical="center" wrapText="1"/>
    </xf>
    <xf numFmtId="0" fontId="117" fillId="0" borderId="0" xfId="4" applyFont="1" applyAlignment="1">
      <alignment horizontal="left"/>
    </xf>
    <xf numFmtId="0" fontId="108" fillId="0" borderId="0" xfId="4" applyFont="1" applyAlignment="1">
      <alignment horizontal="center" vertical="center" wrapText="1"/>
    </xf>
    <xf numFmtId="0" fontId="109" fillId="0" borderId="0" xfId="4" applyFont="1" applyAlignment="1">
      <alignment horizontal="center" wrapText="1"/>
    </xf>
    <xf numFmtId="0" fontId="59" fillId="0" borderId="0" xfId="0" applyFont="1" applyFill="1" applyBorder="1" applyAlignment="1">
      <alignment horizontal="center" vertical="center" wrapText="1"/>
    </xf>
    <xf numFmtId="166" fontId="61" fillId="16" borderId="1" xfId="7" applyNumberFormat="1" applyFont="1" applyFill="1" applyBorder="1" applyAlignment="1">
      <alignment horizontal="center" vertical="center" wrapText="1"/>
    </xf>
    <xf numFmtId="166" fontId="61" fillId="16" borderId="7" xfId="7" applyNumberFormat="1" applyFont="1" applyFill="1" applyBorder="1" applyAlignment="1">
      <alignment horizontal="center" vertical="center" wrapText="1"/>
    </xf>
    <xf numFmtId="0" fontId="61" fillId="16" borderId="1" xfId="8" applyFont="1" applyFill="1" applyBorder="1" applyAlignment="1">
      <alignment horizontal="center" vertical="center"/>
    </xf>
    <xf numFmtId="0" fontId="61" fillId="16" borderId="7" xfId="8" applyFont="1" applyFill="1" applyBorder="1" applyAlignment="1">
      <alignment horizontal="center" vertical="center"/>
    </xf>
    <xf numFmtId="167" fontId="61" fillId="16" borderId="8" xfId="8" applyNumberFormat="1" applyFont="1" applyFill="1" applyBorder="1" applyAlignment="1">
      <alignment horizontal="center" vertical="center" wrapText="1"/>
    </xf>
    <xf numFmtId="167" fontId="61" fillId="16" borderId="9" xfId="8" applyNumberFormat="1" applyFont="1" applyFill="1" applyBorder="1" applyAlignment="1">
      <alignment horizontal="center" vertical="center" wrapText="1"/>
    </xf>
    <xf numFmtId="167" fontId="61" fillId="16" borderId="6" xfId="8" applyNumberFormat="1" applyFont="1" applyFill="1" applyBorder="1" applyAlignment="1">
      <alignment horizontal="center" vertical="center" wrapText="1"/>
    </xf>
    <xf numFmtId="0" fontId="133" fillId="0" borderId="1" xfId="0" applyFont="1" applyFill="1" applyBorder="1" applyAlignment="1">
      <alignment horizontal="center" vertical="center" wrapText="1"/>
    </xf>
    <xf numFmtId="0" fontId="133" fillId="0" borderId="7" xfId="0" applyFont="1" applyFill="1" applyBorder="1" applyAlignment="1">
      <alignment horizontal="center" vertical="center" wrapText="1"/>
    </xf>
    <xf numFmtId="0" fontId="133" fillId="0" borderId="3" xfId="0" applyFont="1" applyFill="1" applyBorder="1" applyAlignment="1">
      <alignment horizontal="center" vertical="center" wrapText="1"/>
    </xf>
    <xf numFmtId="166" fontId="64" fillId="12" borderId="1" xfId="9" applyFont="1" applyFill="1" applyBorder="1" applyAlignment="1">
      <alignment horizontal="center" vertical="center" wrapText="1"/>
    </xf>
    <xf numFmtId="166" fontId="64" fillId="12" borderId="7" xfId="9" applyFont="1" applyFill="1" applyBorder="1" applyAlignment="1">
      <alignment horizontal="center" vertical="center" wrapText="1"/>
    </xf>
    <xf numFmtId="166" fontId="64" fillId="12" borderId="3" xfId="9" applyFont="1" applyFill="1" applyBorder="1" applyAlignment="1">
      <alignment horizontal="center" vertical="center" wrapText="1"/>
    </xf>
    <xf numFmtId="0" fontId="70" fillId="0" borderId="11" xfId="10" applyFont="1" applyFill="1" applyBorder="1" applyAlignment="1">
      <alignment horizontal="center" vertical="center" wrapText="1"/>
    </xf>
    <xf numFmtId="0" fontId="70" fillId="0" borderId="14" xfId="10" applyFont="1" applyFill="1" applyBorder="1" applyAlignment="1">
      <alignment horizontal="center" vertical="center" wrapText="1"/>
    </xf>
    <xf numFmtId="0" fontId="70" fillId="0" borderId="12" xfId="10" applyFont="1" applyFill="1" applyBorder="1" applyAlignment="1">
      <alignment horizontal="center" vertical="center" wrapText="1"/>
    </xf>
    <xf numFmtId="4" fontId="94" fillId="0" borderId="1" xfId="0" applyNumberFormat="1" applyFont="1" applyFill="1" applyBorder="1" applyAlignment="1">
      <alignment horizontal="right" vertical="center" wrapText="1"/>
    </xf>
    <xf numFmtId="4" fontId="94" fillId="0" borderId="3" xfId="0" applyNumberFormat="1" applyFont="1" applyFill="1" applyBorder="1" applyAlignment="1">
      <alignment horizontal="right" vertical="center" wrapText="1"/>
    </xf>
    <xf numFmtId="0" fontId="70" fillId="0" borderId="1" xfId="10" applyFont="1" applyFill="1" applyBorder="1" applyAlignment="1">
      <alignment horizontal="center" vertical="center" wrapText="1"/>
    </xf>
    <xf numFmtId="0" fontId="70" fillId="0" borderId="3" xfId="10" applyFont="1" applyFill="1" applyBorder="1" applyAlignment="1">
      <alignment horizontal="center" vertical="center" wrapText="1"/>
    </xf>
    <xf numFmtId="0" fontId="70" fillId="0" borderId="7" xfId="10" applyFont="1" applyFill="1" applyBorder="1" applyAlignment="1">
      <alignment horizontal="center" vertical="center" wrapText="1"/>
    </xf>
    <xf numFmtId="166" fontId="70" fillId="0" borderId="1" xfId="12" applyNumberFormat="1" applyFont="1" applyFill="1" applyBorder="1" applyAlignment="1">
      <alignment horizontal="center" vertical="center"/>
    </xf>
    <xf numFmtId="166" fontId="70" fillId="0" borderId="7" xfId="12" applyNumberFormat="1" applyFont="1" applyFill="1" applyBorder="1" applyAlignment="1">
      <alignment horizontal="center" vertical="center"/>
    </xf>
    <xf numFmtId="166" fontId="70" fillId="0" borderId="3" xfId="12" applyNumberFormat="1" applyFont="1" applyFill="1" applyBorder="1" applyAlignment="1">
      <alignment horizontal="center" vertical="center"/>
    </xf>
    <xf numFmtId="0" fontId="93" fillId="0" borderId="0" xfId="0" applyFont="1" applyFill="1" applyBorder="1" applyAlignment="1">
      <alignment horizontal="left" vertical="center" wrapText="1"/>
    </xf>
    <xf numFmtId="166" fontId="61" fillId="16" borderId="3" xfId="7" applyNumberFormat="1" applyFont="1" applyFill="1" applyBorder="1" applyAlignment="1">
      <alignment horizontal="center" vertical="center" wrapText="1"/>
    </xf>
    <xf numFmtId="0" fontId="61" fillId="16" borderId="3" xfId="8" applyFont="1" applyFill="1" applyBorder="1" applyAlignment="1">
      <alignment horizontal="center" vertical="center"/>
    </xf>
    <xf numFmtId="166" fontId="71" fillId="0" borderId="1" xfId="12" applyNumberFormat="1" applyFont="1" applyFill="1" applyBorder="1" applyAlignment="1">
      <alignment horizontal="center" vertical="center"/>
    </xf>
    <xf numFmtId="166" fontId="71" fillId="0" borderId="3" xfId="12" applyNumberFormat="1" applyFont="1" applyFill="1" applyBorder="1" applyAlignment="1">
      <alignment horizontal="center" vertical="center"/>
    </xf>
    <xf numFmtId="0" fontId="95" fillId="0" borderId="1" xfId="10" applyFont="1" applyFill="1" applyBorder="1" applyAlignment="1">
      <alignment horizontal="center" vertical="center" wrapText="1"/>
    </xf>
    <xf numFmtId="0" fontId="95" fillId="0" borderId="3" xfId="10" applyFont="1" applyFill="1" applyBorder="1" applyAlignment="1">
      <alignment horizontal="center" vertical="center" wrapText="1"/>
    </xf>
    <xf numFmtId="0" fontId="71" fillId="0" borderId="1" xfId="8" applyFont="1" applyFill="1" applyBorder="1" applyAlignment="1">
      <alignment horizontal="center" vertical="center"/>
    </xf>
    <xf numFmtId="0" fontId="71" fillId="0" borderId="7" xfId="8" applyFont="1" applyFill="1" applyBorder="1" applyAlignment="1">
      <alignment horizontal="center" vertical="center"/>
    </xf>
    <xf numFmtId="0" fontId="71" fillId="0" borderId="3" xfId="8" applyFont="1" applyFill="1" applyBorder="1" applyAlignment="1">
      <alignment horizontal="center" vertical="center"/>
    </xf>
    <xf numFmtId="0" fontId="71" fillId="0" borderId="1" xfId="10" applyFont="1" applyFill="1" applyBorder="1" applyAlignment="1">
      <alignment horizontal="center" vertical="center" wrapText="1"/>
    </xf>
    <xf numFmtId="0" fontId="71" fillId="0" borderId="7" xfId="10" applyFont="1" applyFill="1" applyBorder="1" applyAlignment="1">
      <alignment horizontal="center" vertical="center" wrapText="1"/>
    </xf>
    <xf numFmtId="0" fontId="71" fillId="0" borderId="3" xfId="10" applyFont="1" applyFill="1" applyBorder="1" applyAlignment="1">
      <alignment horizontal="center" vertical="center" wrapText="1"/>
    </xf>
    <xf numFmtId="0" fontId="66" fillId="0" borderId="1" xfId="10" applyFont="1" applyFill="1" applyBorder="1" applyAlignment="1">
      <alignment horizontal="center" vertical="center" wrapText="1"/>
    </xf>
    <xf numFmtId="0" fontId="66" fillId="0" borderId="7" xfId="10" applyFont="1" applyFill="1" applyBorder="1" applyAlignment="1">
      <alignment horizontal="center" vertical="center" wrapText="1"/>
    </xf>
    <xf numFmtId="0" fontId="66" fillId="0" borderId="3" xfId="10" applyFont="1" applyFill="1" applyBorder="1" applyAlignment="1">
      <alignment horizontal="center" vertical="center" wrapText="1"/>
    </xf>
    <xf numFmtId="0" fontId="66" fillId="0" borderId="4" xfId="10" applyFont="1" applyFill="1" applyBorder="1" applyAlignment="1">
      <alignment horizontal="center" vertical="center" wrapText="1"/>
    </xf>
    <xf numFmtId="0" fontId="71" fillId="0" borderId="0" xfId="10" applyFont="1" applyFill="1" applyBorder="1" applyAlignment="1">
      <alignment horizontal="center" vertical="center" wrapText="1"/>
    </xf>
    <xf numFmtId="0" fontId="71" fillId="0" borderId="15" xfId="10" applyFont="1" applyFill="1" applyBorder="1" applyAlignment="1">
      <alignment horizontal="center" vertical="center" wrapText="1"/>
    </xf>
    <xf numFmtId="4" fontId="94" fillId="0" borderId="7" xfId="0" applyNumberFormat="1" applyFont="1" applyFill="1" applyBorder="1" applyAlignment="1">
      <alignment horizontal="right" vertical="center" wrapText="1"/>
    </xf>
    <xf numFmtId="166" fontId="66" fillId="0" borderId="1" xfId="9" applyFont="1" applyFill="1" applyBorder="1" applyAlignment="1">
      <alignment horizontal="center" vertical="center" wrapText="1"/>
    </xf>
    <xf numFmtId="166" fontId="66" fillId="0" borderId="7" xfId="9" applyFont="1" applyFill="1" applyBorder="1" applyAlignment="1">
      <alignment horizontal="center" vertical="center" wrapText="1"/>
    </xf>
    <xf numFmtId="166" fontId="66" fillId="0" borderId="3" xfId="9" applyFont="1" applyFill="1" applyBorder="1" applyAlignment="1">
      <alignment horizontal="center" vertical="center" wrapText="1"/>
    </xf>
    <xf numFmtId="0" fontId="66" fillId="0" borderId="1" xfId="0" applyFont="1" applyFill="1" applyBorder="1" applyAlignment="1">
      <alignment horizontal="center" vertical="center" wrapText="1"/>
    </xf>
    <xf numFmtId="0" fontId="66" fillId="0" borderId="7" xfId="0" applyFont="1" applyFill="1" applyBorder="1" applyAlignment="1">
      <alignment horizontal="center" vertical="center" wrapText="1"/>
    </xf>
    <xf numFmtId="0" fontId="66" fillId="0" borderId="3" xfId="0" applyFont="1" applyFill="1" applyBorder="1" applyAlignment="1">
      <alignment horizontal="center" vertical="center" wrapText="1"/>
    </xf>
    <xf numFmtId="1" fontId="66" fillId="0" borderId="1" xfId="9" applyNumberFormat="1" applyFont="1" applyFill="1" applyBorder="1" applyAlignment="1">
      <alignment horizontal="center" vertical="center" wrapText="1"/>
    </xf>
    <xf numFmtId="1" fontId="66" fillId="0" borderId="7" xfId="9" applyNumberFormat="1" applyFont="1" applyFill="1" applyBorder="1" applyAlignment="1">
      <alignment horizontal="center" vertical="center" wrapText="1"/>
    </xf>
    <xf numFmtId="1" fontId="66" fillId="0" borderId="3" xfId="9" applyNumberFormat="1" applyFont="1" applyFill="1" applyBorder="1" applyAlignment="1">
      <alignment horizontal="center" vertical="center" wrapText="1"/>
    </xf>
    <xf numFmtId="166" fontId="68" fillId="0" borderId="1" xfId="9" applyFont="1" applyFill="1" applyBorder="1" applyAlignment="1">
      <alignment horizontal="center" vertical="center" wrapText="1"/>
    </xf>
    <xf numFmtId="166" fontId="68" fillId="0" borderId="7" xfId="9" applyFont="1" applyFill="1" applyBorder="1" applyAlignment="1">
      <alignment horizontal="center" vertical="center" wrapText="1"/>
    </xf>
    <xf numFmtId="166" fontId="68" fillId="0" borderId="3" xfId="9" applyFont="1" applyFill="1" applyBorder="1" applyAlignment="1">
      <alignment horizontal="center" vertical="center" wrapText="1"/>
    </xf>
    <xf numFmtId="0" fontId="66" fillId="0" borderId="1" xfId="9" applyNumberFormat="1" applyFont="1" applyFill="1" applyBorder="1" applyAlignment="1">
      <alignment horizontal="center" vertical="center" wrapText="1"/>
    </xf>
    <xf numFmtId="0" fontId="66" fillId="0" borderId="7" xfId="9" applyNumberFormat="1" applyFont="1" applyFill="1" applyBorder="1" applyAlignment="1">
      <alignment horizontal="center" vertical="center" wrapText="1"/>
    </xf>
    <xf numFmtId="0" fontId="66" fillId="0" borderId="3" xfId="9" applyNumberFormat="1" applyFont="1" applyFill="1" applyBorder="1" applyAlignment="1">
      <alignment horizontal="center" vertical="center" wrapText="1"/>
    </xf>
    <xf numFmtId="0" fontId="73" fillId="0" borderId="1" xfId="9" applyNumberFormat="1" applyFont="1" applyFill="1" applyBorder="1" applyAlignment="1">
      <alignment horizontal="center" vertical="center" wrapText="1"/>
    </xf>
    <xf numFmtId="0" fontId="73" fillId="0" borderId="7" xfId="9" applyNumberFormat="1" applyFont="1" applyFill="1" applyBorder="1" applyAlignment="1">
      <alignment horizontal="center" vertical="center" wrapText="1"/>
    </xf>
    <xf numFmtId="0" fontId="73" fillId="0" borderId="3" xfId="9" applyNumberFormat="1" applyFont="1" applyFill="1" applyBorder="1" applyAlignment="1">
      <alignment horizontal="center" vertical="center" wrapText="1"/>
    </xf>
    <xf numFmtId="4" fontId="67" fillId="0" borderId="1" xfId="11" applyNumberFormat="1" applyFont="1" applyFill="1" applyBorder="1" applyAlignment="1">
      <alignment horizontal="right" vertical="center" wrapText="1"/>
    </xf>
    <xf numFmtId="4" fontId="67" fillId="0" borderId="3" xfId="11" applyNumberFormat="1" applyFont="1" applyFill="1" applyBorder="1" applyAlignment="1">
      <alignment horizontal="right" vertical="center" wrapText="1"/>
    </xf>
    <xf numFmtId="166" fontId="69" fillId="0" borderId="1" xfId="9" applyFont="1" applyFill="1" applyBorder="1" applyAlignment="1">
      <alignment horizontal="center" vertical="center" wrapText="1"/>
    </xf>
    <xf numFmtId="166" fontId="69" fillId="0" borderId="7" xfId="9" applyFont="1" applyFill="1" applyBorder="1" applyAlignment="1">
      <alignment horizontal="center" vertical="center" wrapText="1"/>
    </xf>
    <xf numFmtId="166" fontId="69" fillId="0" borderId="3" xfId="9" applyFont="1" applyFill="1" applyBorder="1" applyAlignment="1">
      <alignment horizontal="center" vertical="center" wrapText="1"/>
    </xf>
    <xf numFmtId="0" fontId="69" fillId="0" borderId="1" xfId="9" applyNumberFormat="1" applyFont="1" applyFill="1" applyBorder="1" applyAlignment="1">
      <alignment horizontal="center" vertical="center" wrapText="1"/>
    </xf>
    <xf numFmtId="0" fontId="69" fillId="0" borderId="7" xfId="9" applyNumberFormat="1" applyFont="1" applyFill="1" applyBorder="1" applyAlignment="1">
      <alignment horizontal="center" vertical="center" wrapText="1"/>
    </xf>
    <xf numFmtId="0" fontId="69" fillId="0" borderId="3" xfId="9" applyNumberFormat="1" applyFont="1" applyFill="1" applyBorder="1" applyAlignment="1">
      <alignment horizontal="center" vertical="center" wrapText="1"/>
    </xf>
    <xf numFmtId="166" fontId="68" fillId="0" borderId="1" xfId="9" applyFont="1" applyFill="1" applyBorder="1" applyAlignment="1">
      <alignment horizontal="center" vertical="center"/>
    </xf>
    <xf numFmtId="166" fontId="68" fillId="0" borderId="7" xfId="9" applyFont="1" applyFill="1" applyBorder="1" applyAlignment="1">
      <alignment horizontal="center" vertical="center"/>
    </xf>
    <xf numFmtId="166" fontId="68" fillId="0" borderId="3" xfId="9" applyFont="1" applyFill="1" applyBorder="1" applyAlignment="1">
      <alignment horizontal="center" vertical="center"/>
    </xf>
    <xf numFmtId="166" fontId="70" fillId="0" borderId="1" xfId="9" applyFont="1" applyFill="1" applyBorder="1" applyAlignment="1">
      <alignment horizontal="center" vertical="center"/>
    </xf>
    <xf numFmtId="166" fontId="70" fillId="0" borderId="7" xfId="9" applyFont="1" applyFill="1" applyBorder="1" applyAlignment="1">
      <alignment horizontal="center" vertical="center"/>
    </xf>
    <xf numFmtId="166" fontId="70" fillId="0" borderId="3" xfId="9" applyFont="1" applyFill="1" applyBorder="1" applyAlignment="1">
      <alignment horizontal="center" vertical="center"/>
    </xf>
    <xf numFmtId="0" fontId="73" fillId="0" borderId="1" xfId="10" applyFont="1" applyFill="1" applyBorder="1" applyAlignment="1">
      <alignment horizontal="center" vertical="center" wrapText="1"/>
    </xf>
    <xf numFmtId="0" fontId="73" fillId="0" borderId="3" xfId="10" applyFont="1" applyFill="1" applyBorder="1" applyAlignment="1">
      <alignment horizontal="center" vertical="center" wrapText="1"/>
    </xf>
    <xf numFmtId="0" fontId="66" fillId="5" borderId="1" xfId="10" applyFont="1" applyFill="1" applyBorder="1" applyAlignment="1">
      <alignment horizontal="center" vertical="center" wrapText="1"/>
    </xf>
    <xf numFmtId="0" fontId="61" fillId="5" borderId="7" xfId="10" applyFont="1" applyFill="1" applyBorder="1" applyAlignment="1">
      <alignment horizontal="center" vertical="center" wrapText="1"/>
    </xf>
    <xf numFmtId="0" fontId="61" fillId="5" borderId="3" xfId="10" applyFont="1" applyFill="1" applyBorder="1" applyAlignment="1">
      <alignment horizontal="center" vertical="center" wrapText="1"/>
    </xf>
    <xf numFmtId="4" fontId="67" fillId="0" borderId="7" xfId="11" applyNumberFormat="1" applyFont="1" applyFill="1" applyBorder="1" applyAlignment="1">
      <alignment horizontal="right" vertical="center" wrapText="1"/>
    </xf>
    <xf numFmtId="0" fontId="70" fillId="5" borderId="1" xfId="10" applyFont="1" applyFill="1" applyBorder="1" applyAlignment="1">
      <alignment horizontal="center" vertical="center" wrapText="1"/>
    </xf>
    <xf numFmtId="0" fontId="70" fillId="5" borderId="7" xfId="10" applyFont="1" applyFill="1" applyBorder="1" applyAlignment="1">
      <alignment horizontal="center" vertical="center" wrapText="1"/>
    </xf>
    <xf numFmtId="0" fontId="70" fillId="5" borderId="3" xfId="10" applyFont="1" applyFill="1" applyBorder="1" applyAlignment="1">
      <alignment horizontal="center" vertical="center" wrapText="1"/>
    </xf>
    <xf numFmtId="166" fontId="66" fillId="5" borderId="1" xfId="9" applyFont="1" applyFill="1" applyBorder="1" applyAlignment="1">
      <alignment horizontal="center" vertical="center" wrapText="1"/>
    </xf>
    <xf numFmtId="166" fontId="66" fillId="5" borderId="7" xfId="9" applyFont="1" applyFill="1" applyBorder="1" applyAlignment="1">
      <alignment horizontal="center" vertical="center" wrapText="1"/>
    </xf>
    <xf numFmtId="166" fontId="66" fillId="5" borderId="3" xfId="9" applyFont="1" applyFill="1" applyBorder="1" applyAlignment="1">
      <alignment horizontal="center" vertical="center" wrapText="1"/>
    </xf>
    <xf numFmtId="0" fontId="66" fillId="5" borderId="1" xfId="0" applyFont="1" applyFill="1" applyBorder="1" applyAlignment="1">
      <alignment horizontal="center" vertical="center" wrapText="1"/>
    </xf>
    <xf numFmtId="0" fontId="66" fillId="5" borderId="7" xfId="0" applyFont="1" applyFill="1" applyBorder="1" applyAlignment="1">
      <alignment horizontal="center" vertical="center" wrapText="1"/>
    </xf>
    <xf numFmtId="0" fontId="66" fillId="5" borderId="3" xfId="0" applyFont="1" applyFill="1" applyBorder="1" applyAlignment="1">
      <alignment horizontal="center" vertical="center" wrapText="1"/>
    </xf>
    <xf numFmtId="1" fontId="66" fillId="5" borderId="1" xfId="9" applyNumberFormat="1" applyFont="1" applyFill="1" applyBorder="1" applyAlignment="1">
      <alignment horizontal="center" vertical="center" wrapText="1"/>
    </xf>
    <xf numFmtId="1" fontId="66" fillId="5" borderId="7" xfId="9" applyNumberFormat="1" applyFont="1" applyFill="1" applyBorder="1" applyAlignment="1">
      <alignment horizontal="center" vertical="center" wrapText="1"/>
    </xf>
    <xf numFmtId="1" fontId="66" fillId="5" borderId="3" xfId="9" applyNumberFormat="1" applyFont="1" applyFill="1" applyBorder="1" applyAlignment="1">
      <alignment horizontal="center" vertical="center" wrapText="1"/>
    </xf>
    <xf numFmtId="0" fontId="71" fillId="5" borderId="1" xfId="10" applyFont="1" applyFill="1" applyBorder="1" applyAlignment="1">
      <alignment horizontal="center" vertical="center" wrapText="1"/>
    </xf>
    <xf numFmtId="0" fontId="71" fillId="5" borderId="7" xfId="10" applyFont="1" applyFill="1" applyBorder="1" applyAlignment="1">
      <alignment horizontal="center" vertical="center" wrapText="1"/>
    </xf>
    <xf numFmtId="0" fontId="71" fillId="5" borderId="3" xfId="10" applyFont="1" applyFill="1" applyBorder="1" applyAlignment="1">
      <alignment horizontal="center" vertical="center" wrapText="1"/>
    </xf>
    <xf numFmtId="166" fontId="71" fillId="0" borderId="1" xfId="9" applyFont="1" applyFill="1" applyBorder="1" applyAlignment="1">
      <alignment horizontal="center" vertical="center" wrapText="1"/>
    </xf>
    <xf numFmtId="166" fontId="71" fillId="0" borderId="3" xfId="9" applyFont="1" applyFill="1" applyBorder="1" applyAlignment="1">
      <alignment horizontal="center" vertical="center" wrapText="1"/>
    </xf>
    <xf numFmtId="0" fontId="66" fillId="5" borderId="1" xfId="9" applyNumberFormat="1" applyFont="1" applyFill="1" applyBorder="1" applyAlignment="1">
      <alignment horizontal="center" vertical="center" wrapText="1"/>
    </xf>
    <xf numFmtId="0" fontId="66" fillId="5" borderId="7" xfId="9" applyNumberFormat="1" applyFont="1" applyFill="1" applyBorder="1" applyAlignment="1">
      <alignment horizontal="center" vertical="center" wrapText="1"/>
    </xf>
    <xf numFmtId="0" fontId="66" fillId="5" borderId="3" xfId="9" applyNumberFormat="1" applyFont="1" applyFill="1" applyBorder="1" applyAlignment="1">
      <alignment horizontal="center" vertical="center" wrapText="1"/>
    </xf>
    <xf numFmtId="0" fontId="66" fillId="5" borderId="11" xfId="10" applyFont="1" applyFill="1" applyBorder="1" applyAlignment="1">
      <alignment horizontal="center" vertical="center"/>
    </xf>
    <xf numFmtId="0" fontId="66" fillId="5" borderId="14" xfId="10" applyFont="1" applyFill="1" applyBorder="1" applyAlignment="1">
      <alignment horizontal="center" vertical="center"/>
    </xf>
    <xf numFmtId="0" fontId="66" fillId="5" borderId="12" xfId="10" applyFont="1" applyFill="1" applyBorder="1" applyAlignment="1">
      <alignment horizontal="center" vertical="center"/>
    </xf>
    <xf numFmtId="166" fontId="61" fillId="0" borderId="1" xfId="9" applyFont="1" applyFill="1" applyBorder="1" applyAlignment="1">
      <alignment horizontal="center" vertical="center"/>
    </xf>
    <xf numFmtId="166" fontId="61" fillId="0" borderId="7" xfId="9" applyFont="1" applyFill="1" applyBorder="1" applyAlignment="1">
      <alignment horizontal="center" vertical="center"/>
    </xf>
    <xf numFmtId="166" fontId="61" fillId="0" borderId="3" xfId="9" applyFont="1" applyFill="1" applyBorder="1" applyAlignment="1">
      <alignment horizontal="center" vertical="center"/>
    </xf>
    <xf numFmtId="166" fontId="66" fillId="5" borderId="1" xfId="9" applyFont="1" applyFill="1" applyBorder="1" applyAlignment="1">
      <alignment horizontal="center" vertical="center"/>
    </xf>
    <xf numFmtId="166" fontId="66" fillId="5" borderId="7" xfId="9" applyFont="1" applyFill="1" applyBorder="1" applyAlignment="1">
      <alignment horizontal="center" vertical="center"/>
    </xf>
    <xf numFmtId="166" fontId="66" fillId="5" borderId="3" xfId="9" applyFont="1" applyFill="1" applyBorder="1" applyAlignment="1">
      <alignment horizontal="center" vertical="center"/>
    </xf>
    <xf numFmtId="166" fontId="68" fillId="5" borderId="1" xfId="9" applyFont="1" applyFill="1" applyBorder="1" applyAlignment="1">
      <alignment horizontal="center" vertical="center" wrapText="1"/>
    </xf>
    <xf numFmtId="166" fontId="68" fillId="5" borderId="7" xfId="9" applyFont="1" applyFill="1" applyBorder="1" applyAlignment="1">
      <alignment horizontal="center" vertical="center" wrapText="1"/>
    </xf>
    <xf numFmtId="166" fontId="68" fillId="5" borderId="3" xfId="9" applyFont="1" applyFill="1" applyBorder="1" applyAlignment="1">
      <alignment horizontal="center" vertical="center" wrapText="1"/>
    </xf>
    <xf numFmtId="166" fontId="69" fillId="5" borderId="1" xfId="9" applyFont="1" applyFill="1" applyBorder="1" applyAlignment="1">
      <alignment horizontal="center" vertical="center" wrapText="1"/>
    </xf>
    <xf numFmtId="166" fontId="69" fillId="5" borderId="7" xfId="9" applyFont="1" applyFill="1" applyBorder="1" applyAlignment="1">
      <alignment horizontal="center" vertical="center" wrapText="1"/>
    </xf>
    <xf numFmtId="166" fontId="69" fillId="5" borderId="3" xfId="9" applyFont="1" applyFill="1" applyBorder="1" applyAlignment="1">
      <alignment horizontal="center" vertical="center" wrapText="1"/>
    </xf>
    <xf numFmtId="0" fontId="69" fillId="5" borderId="1" xfId="9" applyNumberFormat="1" applyFont="1" applyFill="1" applyBorder="1" applyAlignment="1">
      <alignment horizontal="center" vertical="center" wrapText="1"/>
    </xf>
    <xf numFmtId="0" fontId="69" fillId="5" borderId="7" xfId="9" applyNumberFormat="1" applyFont="1" applyFill="1" applyBorder="1" applyAlignment="1">
      <alignment horizontal="center" vertical="center" wrapText="1"/>
    </xf>
    <xf numFmtId="0" fontId="69" fillId="5" borderId="3" xfId="9" applyNumberFormat="1" applyFont="1" applyFill="1" applyBorder="1" applyAlignment="1">
      <alignment horizontal="center" vertical="center" wrapText="1"/>
    </xf>
    <xf numFmtId="166" fontId="68" fillId="5" borderId="1" xfId="9" applyFont="1" applyFill="1" applyBorder="1" applyAlignment="1">
      <alignment horizontal="center" vertical="center"/>
    </xf>
    <xf numFmtId="166" fontId="68" fillId="5" borderId="7" xfId="9" applyFont="1" applyFill="1" applyBorder="1" applyAlignment="1">
      <alignment horizontal="center" vertical="center"/>
    </xf>
    <xf numFmtId="166" fontId="68" fillId="5" borderId="3" xfId="9" applyFont="1" applyFill="1" applyBorder="1" applyAlignment="1">
      <alignment horizontal="center" vertical="center"/>
    </xf>
    <xf numFmtId="166" fontId="70" fillId="5" borderId="1" xfId="9" applyFont="1" applyFill="1" applyBorder="1" applyAlignment="1">
      <alignment horizontal="center" vertical="center"/>
    </xf>
    <xf numFmtId="166" fontId="70" fillId="5" borderId="7" xfId="9" applyFont="1" applyFill="1" applyBorder="1" applyAlignment="1">
      <alignment horizontal="center" vertical="center"/>
    </xf>
    <xf numFmtId="166" fontId="70" fillId="5" borderId="3" xfId="9" applyFont="1" applyFill="1" applyBorder="1" applyAlignment="1">
      <alignment horizontal="center" vertical="center"/>
    </xf>
    <xf numFmtId="166" fontId="71" fillId="5" borderId="1" xfId="9" applyFont="1" applyFill="1" applyBorder="1" applyAlignment="1">
      <alignment horizontal="center" vertical="center"/>
    </xf>
    <xf numFmtId="166" fontId="71" fillId="5" borderId="7" xfId="9" applyFont="1" applyFill="1" applyBorder="1" applyAlignment="1">
      <alignment horizontal="center" vertical="center"/>
    </xf>
    <xf numFmtId="166" fontId="71" fillId="5" borderId="3" xfId="9" applyFont="1" applyFill="1" applyBorder="1" applyAlignment="1">
      <alignment horizontal="center" vertical="center"/>
    </xf>
    <xf numFmtId="0" fontId="66" fillId="5" borderId="1" xfId="9" applyNumberFormat="1" applyFont="1" applyFill="1" applyBorder="1" applyAlignment="1">
      <alignment horizontal="center" vertical="center"/>
    </xf>
    <xf numFmtId="0" fontId="66" fillId="5" borderId="7" xfId="9" applyNumberFormat="1" applyFont="1" applyFill="1" applyBorder="1" applyAlignment="1">
      <alignment horizontal="center" vertical="center"/>
    </xf>
    <xf numFmtId="0" fontId="66" fillId="5" borderId="3" xfId="9" applyNumberFormat="1" applyFont="1" applyFill="1" applyBorder="1" applyAlignment="1">
      <alignment horizontal="center" vertical="center"/>
    </xf>
    <xf numFmtId="0" fontId="66" fillId="0" borderId="11" xfId="10" applyFont="1" applyFill="1" applyBorder="1" applyAlignment="1">
      <alignment horizontal="center" vertical="center" wrapText="1"/>
    </xf>
    <xf numFmtId="0" fontId="71" fillId="0" borderId="14" xfId="10" applyFont="1" applyFill="1" applyBorder="1" applyAlignment="1">
      <alignment horizontal="center" vertical="center" wrapText="1"/>
    </xf>
    <xf numFmtId="0" fontId="71" fillId="0" borderId="12" xfId="10" applyFont="1" applyFill="1" applyBorder="1" applyAlignment="1">
      <alignment horizontal="center" vertical="center" wrapText="1"/>
    </xf>
    <xf numFmtId="166" fontId="61" fillId="0" borderId="1" xfId="9" applyFont="1" applyFill="1" applyBorder="1" applyAlignment="1">
      <alignment horizontal="center" vertical="center" wrapText="1"/>
    </xf>
    <xf numFmtId="166" fontId="61" fillId="0" borderId="7" xfId="9" applyFont="1" applyFill="1" applyBorder="1" applyAlignment="1">
      <alignment horizontal="center" vertical="center" wrapText="1"/>
    </xf>
    <xf numFmtId="166" fontId="61" fillId="0" borderId="3" xfId="9" applyFont="1" applyFill="1" applyBorder="1" applyAlignment="1">
      <alignment horizontal="center" vertical="center" wrapText="1"/>
    </xf>
    <xf numFmtId="166" fontId="66" fillId="0" borderId="11" xfId="9" applyFont="1" applyFill="1" applyBorder="1" applyAlignment="1">
      <alignment horizontal="center" vertical="center" wrapText="1"/>
    </xf>
    <xf numFmtId="166" fontId="66" fillId="0" borderId="14" xfId="9" applyFont="1" applyFill="1" applyBorder="1" applyAlignment="1">
      <alignment horizontal="center" vertical="center" wrapText="1"/>
    </xf>
    <xf numFmtId="166" fontId="66" fillId="0" borderId="12" xfId="9" applyFont="1" applyFill="1" applyBorder="1" applyAlignment="1">
      <alignment horizontal="center" vertical="center" wrapText="1"/>
    </xf>
    <xf numFmtId="0" fontId="66" fillId="5" borderId="1" xfId="0" applyFont="1" applyFill="1" applyBorder="1" applyAlignment="1">
      <alignment horizontal="center" vertical="center"/>
    </xf>
    <xf numFmtId="0" fontId="66" fillId="5" borderId="7" xfId="0" applyFont="1" applyFill="1" applyBorder="1" applyAlignment="1">
      <alignment horizontal="center" vertical="center"/>
    </xf>
    <xf numFmtId="0" fontId="66" fillId="5" borderId="3" xfId="0" applyFont="1" applyFill="1" applyBorder="1" applyAlignment="1">
      <alignment horizontal="center" vertical="center"/>
    </xf>
    <xf numFmtId="1" fontId="66" fillId="5" borderId="1" xfId="9" applyNumberFormat="1" applyFont="1" applyFill="1" applyBorder="1" applyAlignment="1">
      <alignment horizontal="center" vertical="center"/>
    </xf>
    <xf numFmtId="1" fontId="66" fillId="5" borderId="7" xfId="9" applyNumberFormat="1" applyFont="1" applyFill="1" applyBorder="1" applyAlignment="1">
      <alignment horizontal="center" vertical="center"/>
    </xf>
    <xf numFmtId="1" fontId="66" fillId="5" borderId="3" xfId="9" applyNumberFormat="1" applyFont="1" applyFill="1" applyBorder="1" applyAlignment="1">
      <alignment horizontal="center" vertical="center"/>
    </xf>
    <xf numFmtId="166" fontId="68" fillId="0" borderId="11" xfId="9" applyFont="1" applyFill="1" applyBorder="1" applyAlignment="1">
      <alignment horizontal="center" vertical="center"/>
    </xf>
    <xf numFmtId="166" fontId="68" fillId="0" borderId="14" xfId="9" applyFont="1" applyFill="1" applyBorder="1" applyAlignment="1">
      <alignment horizontal="center" vertical="center"/>
    </xf>
    <xf numFmtId="166" fontId="68" fillId="0" borderId="12" xfId="9" applyFont="1" applyFill="1" applyBorder="1" applyAlignment="1">
      <alignment horizontal="center" vertical="center"/>
    </xf>
    <xf numFmtId="166" fontId="71" fillId="0" borderId="7" xfId="9" applyFont="1" applyFill="1" applyBorder="1" applyAlignment="1">
      <alignment horizontal="center" vertical="center" wrapText="1"/>
    </xf>
    <xf numFmtId="0" fontId="66" fillId="0" borderId="10" xfId="9" applyNumberFormat="1" applyFont="1" applyFill="1" applyBorder="1" applyAlignment="1">
      <alignment horizontal="center" vertical="center" wrapText="1"/>
    </xf>
    <xf numFmtId="0" fontId="66" fillId="0" borderId="5" xfId="9" applyNumberFormat="1" applyFont="1" applyFill="1" applyBorder="1" applyAlignment="1">
      <alignment horizontal="center" vertical="center" wrapText="1"/>
    </xf>
    <xf numFmtId="0" fontId="66" fillId="0" borderId="13" xfId="9" applyNumberFormat="1" applyFont="1" applyFill="1" applyBorder="1" applyAlignment="1">
      <alignment horizontal="center" vertical="center" wrapText="1"/>
    </xf>
    <xf numFmtId="166" fontId="68" fillId="0" borderId="11" xfId="9" applyFont="1" applyFill="1" applyBorder="1" applyAlignment="1">
      <alignment horizontal="center" vertical="center" wrapText="1"/>
    </xf>
    <xf numFmtId="166" fontId="68" fillId="0" borderId="14" xfId="9" applyFont="1" applyFill="1" applyBorder="1" applyAlignment="1">
      <alignment horizontal="center" vertical="center" wrapText="1"/>
    </xf>
    <xf numFmtId="166" fontId="68" fillId="0" borderId="12" xfId="9" applyFont="1" applyFill="1" applyBorder="1" applyAlignment="1">
      <alignment horizontal="center" vertical="center" wrapText="1"/>
    </xf>
    <xf numFmtId="166" fontId="64" fillId="0" borderId="1" xfId="9" applyFont="1" applyFill="1" applyBorder="1" applyAlignment="1">
      <alignment horizontal="center" vertical="center" wrapText="1"/>
    </xf>
    <xf numFmtId="166" fontId="64" fillId="0" borderId="7" xfId="9" applyFont="1" applyFill="1" applyBorder="1" applyAlignment="1">
      <alignment horizontal="center" vertical="center" wrapText="1"/>
    </xf>
    <xf numFmtId="0" fontId="66" fillId="0" borderId="12" xfId="10" applyFont="1" applyFill="1" applyBorder="1" applyAlignment="1">
      <alignment horizontal="center" vertical="center" wrapText="1"/>
    </xf>
    <xf numFmtId="1" fontId="71" fillId="0" borderId="1" xfId="9" applyNumberFormat="1" applyFont="1" applyFill="1" applyBorder="1" applyAlignment="1">
      <alignment horizontal="center" vertical="center" wrapText="1"/>
    </xf>
    <xf numFmtId="1" fontId="71" fillId="0" borderId="7" xfId="9" applyNumberFormat="1" applyFont="1" applyFill="1" applyBorder="1" applyAlignment="1">
      <alignment horizontal="center" vertical="center" wrapText="1"/>
    </xf>
    <xf numFmtId="1" fontId="71" fillId="0" borderId="3" xfId="9" applyNumberFormat="1" applyFont="1" applyFill="1" applyBorder="1" applyAlignment="1">
      <alignment horizontal="center" vertical="center" wrapText="1"/>
    </xf>
    <xf numFmtId="0" fontId="71" fillId="0" borderId="1" xfId="0" applyFont="1" applyFill="1" applyBorder="1" applyAlignment="1">
      <alignment horizontal="center" vertical="center" wrapText="1"/>
    </xf>
    <xf numFmtId="0" fontId="71" fillId="0" borderId="3" xfId="0" applyFont="1" applyFill="1" applyBorder="1" applyAlignment="1">
      <alignment horizontal="center" vertical="center" wrapText="1"/>
    </xf>
    <xf numFmtId="4" fontId="67" fillId="5" borderId="1" xfId="11" applyNumberFormat="1" applyFont="1" applyFill="1" applyBorder="1" applyAlignment="1">
      <alignment horizontal="right" vertical="center" wrapText="1"/>
    </xf>
    <xf numFmtId="4" fontId="67" fillId="5" borderId="7" xfId="11" applyNumberFormat="1" applyFont="1" applyFill="1" applyBorder="1" applyAlignment="1">
      <alignment horizontal="right" vertical="center" wrapText="1"/>
    </xf>
    <xf numFmtId="4" fontId="67" fillId="5" borderId="3" xfId="11" applyNumberFormat="1" applyFont="1" applyFill="1" applyBorder="1" applyAlignment="1">
      <alignment horizontal="right" vertical="center" wrapText="1"/>
    </xf>
    <xf numFmtId="166" fontId="66" fillId="5" borderId="4" xfId="9" applyFont="1" applyFill="1" applyBorder="1" applyAlignment="1">
      <alignment horizontal="center" vertical="center" wrapText="1"/>
    </xf>
    <xf numFmtId="166" fontId="66" fillId="5" borderId="0" xfId="9" applyFont="1" applyFill="1" applyBorder="1" applyAlignment="1">
      <alignment horizontal="center" vertical="center" wrapText="1"/>
    </xf>
    <xf numFmtId="166" fontId="71" fillId="0" borderId="1" xfId="9" applyFont="1" applyFill="1" applyBorder="1" applyAlignment="1">
      <alignment horizontal="center" vertical="center"/>
    </xf>
    <xf numFmtId="166" fontId="71" fillId="0" borderId="3" xfId="9" applyFont="1" applyFill="1" applyBorder="1" applyAlignment="1">
      <alignment horizontal="center" vertical="center"/>
    </xf>
    <xf numFmtId="0" fontId="71" fillId="5" borderId="1" xfId="0" applyFont="1" applyFill="1" applyBorder="1" applyAlignment="1">
      <alignment horizontal="center" vertical="center" wrapText="1"/>
    </xf>
    <xf numFmtId="0" fontId="71" fillId="5" borderId="7" xfId="0" applyFont="1" applyFill="1" applyBorder="1" applyAlignment="1">
      <alignment horizontal="center" vertical="center" wrapText="1"/>
    </xf>
    <xf numFmtId="0" fontId="71" fillId="5" borderId="3" xfId="0" applyFont="1" applyFill="1" applyBorder="1" applyAlignment="1">
      <alignment horizontal="center" vertical="center" wrapText="1"/>
    </xf>
    <xf numFmtId="0" fontId="66" fillId="0" borderId="14" xfId="10" applyFont="1" applyFill="1" applyBorder="1" applyAlignment="1">
      <alignment horizontal="center" vertical="center" wrapText="1"/>
    </xf>
    <xf numFmtId="0" fontId="61" fillId="0" borderId="12" xfId="10" applyFont="1" applyFill="1" applyBorder="1" applyAlignment="1">
      <alignment horizontal="center" vertical="center" wrapText="1"/>
    </xf>
    <xf numFmtId="166" fontId="66" fillId="5" borderId="15" xfId="9" applyFont="1" applyFill="1" applyBorder="1" applyAlignment="1">
      <alignment horizontal="center" vertical="center" wrapText="1"/>
    </xf>
    <xf numFmtId="166" fontId="69" fillId="5" borderId="0" xfId="9" applyFont="1" applyFill="1" applyBorder="1" applyAlignment="1">
      <alignment horizontal="center" vertical="center" wrapText="1"/>
    </xf>
    <xf numFmtId="166" fontId="69" fillId="5" borderId="15" xfId="9" applyFont="1" applyFill="1" applyBorder="1" applyAlignment="1">
      <alignment horizontal="center" vertical="center" wrapText="1"/>
    </xf>
    <xf numFmtId="0" fontId="69" fillId="5" borderId="0" xfId="9" applyNumberFormat="1" applyFont="1" applyFill="1" applyBorder="1" applyAlignment="1">
      <alignment horizontal="center" vertical="center" wrapText="1"/>
    </xf>
    <xf numFmtId="0" fontId="69" fillId="5" borderId="15" xfId="9" applyNumberFormat="1" applyFont="1" applyFill="1" applyBorder="1" applyAlignment="1">
      <alignment horizontal="center" vertical="center" wrapText="1"/>
    </xf>
    <xf numFmtId="166" fontId="71" fillId="5" borderId="0" xfId="9" applyFont="1" applyFill="1" applyBorder="1" applyAlignment="1">
      <alignment horizontal="center" vertical="center"/>
    </xf>
    <xf numFmtId="166" fontId="71" fillId="5" borderId="15" xfId="9" applyFont="1" applyFill="1" applyBorder="1" applyAlignment="1">
      <alignment horizontal="center" vertical="center"/>
    </xf>
    <xf numFmtId="166" fontId="70" fillId="5" borderId="0" xfId="9" applyFont="1" applyFill="1" applyBorder="1" applyAlignment="1">
      <alignment horizontal="center" vertical="center"/>
    </xf>
    <xf numFmtId="166" fontId="70" fillId="5" borderId="15" xfId="9" applyFont="1" applyFill="1" applyBorder="1" applyAlignment="1">
      <alignment horizontal="center" vertical="center"/>
    </xf>
    <xf numFmtId="166" fontId="68" fillId="5" borderId="5" xfId="9" applyFont="1" applyFill="1" applyBorder="1" applyAlignment="1">
      <alignment horizontal="center" vertical="center" wrapText="1"/>
    </xf>
    <xf numFmtId="166" fontId="68" fillId="5" borderId="13" xfId="9" applyFont="1" applyFill="1" applyBorder="1" applyAlignment="1">
      <alignment horizontal="center" vertical="center" wrapText="1"/>
    </xf>
    <xf numFmtId="0" fontId="69" fillId="5" borderId="4" xfId="9" applyNumberFormat="1" applyFont="1" applyFill="1" applyBorder="1" applyAlignment="1">
      <alignment horizontal="center" vertical="center" wrapText="1"/>
    </xf>
    <xf numFmtId="166" fontId="71" fillId="5" borderId="4" xfId="9" applyFont="1" applyFill="1" applyBorder="1" applyAlignment="1">
      <alignment horizontal="center" vertical="center"/>
    </xf>
    <xf numFmtId="166" fontId="70" fillId="5" borderId="4" xfId="9" applyFont="1" applyFill="1" applyBorder="1" applyAlignment="1">
      <alignment horizontal="center" vertical="center"/>
    </xf>
    <xf numFmtId="166" fontId="68" fillId="5" borderId="4" xfId="9" applyFont="1" applyFill="1" applyBorder="1" applyAlignment="1">
      <alignment horizontal="center" vertical="center" wrapText="1"/>
    </xf>
    <xf numFmtId="166" fontId="68" fillId="5" borderId="0" xfId="9" applyFont="1" applyFill="1" applyBorder="1" applyAlignment="1">
      <alignment horizontal="center" vertical="center" wrapText="1"/>
    </xf>
    <xf numFmtId="166" fontId="69" fillId="5" borderId="4" xfId="9" applyFont="1" applyFill="1" applyBorder="1" applyAlignment="1">
      <alignment horizontal="center" vertical="center" wrapText="1"/>
    </xf>
    <xf numFmtId="0" fontId="93" fillId="0" borderId="15" xfId="0" applyFont="1" applyFill="1" applyBorder="1" applyAlignment="1">
      <alignment horizontal="left" vertical="center" wrapText="1"/>
    </xf>
    <xf numFmtId="166" fontId="64" fillId="0" borderId="3" xfId="9" applyFont="1" applyFill="1" applyBorder="1" applyAlignment="1">
      <alignment horizontal="center" vertical="center" wrapText="1"/>
    </xf>
    <xf numFmtId="0" fontId="73" fillId="5" borderId="1" xfId="9" applyNumberFormat="1" applyFont="1" applyFill="1" applyBorder="1" applyAlignment="1">
      <alignment horizontal="center" vertical="center" wrapText="1"/>
    </xf>
    <xf numFmtId="0" fontId="73" fillId="5" borderId="7" xfId="9" applyNumberFormat="1" applyFont="1" applyFill="1" applyBorder="1" applyAlignment="1">
      <alignment horizontal="center" vertical="center" wrapText="1"/>
    </xf>
    <xf numFmtId="0" fontId="73" fillId="5" borderId="3" xfId="9" applyNumberFormat="1" applyFont="1" applyFill="1" applyBorder="1" applyAlignment="1">
      <alignment horizontal="center" vertical="center" wrapText="1"/>
    </xf>
    <xf numFmtId="0" fontId="62" fillId="20" borderId="14" xfId="13" applyNumberFormat="1" applyFont="1" applyFill="1" applyBorder="1" applyAlignment="1">
      <alignment horizontal="left" vertical="center"/>
    </xf>
    <xf numFmtId="0" fontId="62" fillId="20" borderId="0" xfId="13" applyNumberFormat="1" applyFont="1" applyFill="1" applyBorder="1" applyAlignment="1">
      <alignment horizontal="left" vertical="center"/>
    </xf>
    <xf numFmtId="2" fontId="84" fillId="12" borderId="14" xfId="0" applyNumberFormat="1" applyFont="1" applyFill="1" applyBorder="1" applyAlignment="1">
      <alignment horizontal="left" vertical="center"/>
    </xf>
    <xf numFmtId="2" fontId="84" fillId="12" borderId="0" xfId="0" applyNumberFormat="1" applyFont="1" applyFill="1" applyBorder="1" applyAlignment="1">
      <alignment horizontal="left" vertical="center"/>
    </xf>
    <xf numFmtId="0" fontId="62" fillId="20" borderId="14" xfId="13" applyFont="1" applyFill="1" applyBorder="1" applyAlignment="1">
      <alignment horizontal="left" vertical="center"/>
    </xf>
    <xf numFmtId="0" fontId="62" fillId="20" borderId="0" xfId="13" applyFont="1" applyFill="1" applyBorder="1" applyAlignment="1">
      <alignment horizontal="left" vertical="center"/>
    </xf>
    <xf numFmtId="0" fontId="96" fillId="0" borderId="1" xfId="10" applyFont="1" applyFill="1" applyBorder="1" applyAlignment="1">
      <alignment horizontal="center" vertical="center" wrapText="1"/>
    </xf>
    <xf numFmtId="0" fontId="96" fillId="0" borderId="7" xfId="10" applyFont="1" applyFill="1" applyBorder="1" applyAlignment="1">
      <alignment horizontal="center" vertical="center" wrapText="1"/>
    </xf>
    <xf numFmtId="0" fontId="96" fillId="0" borderId="3" xfId="10" applyFont="1" applyFill="1" applyBorder="1" applyAlignment="1">
      <alignment horizontal="center" vertical="center" wrapText="1"/>
    </xf>
    <xf numFmtId="0" fontId="70" fillId="0" borderId="1" xfId="0" applyFont="1" applyFill="1" applyBorder="1" applyAlignment="1">
      <alignment horizontal="center" vertical="center"/>
    </xf>
    <xf numFmtId="0" fontId="70" fillId="0" borderId="7" xfId="0" applyFont="1" applyFill="1" applyBorder="1" applyAlignment="1">
      <alignment horizontal="center" vertical="center"/>
    </xf>
    <xf numFmtId="0" fontId="70" fillId="0" borderId="3" xfId="0" applyFont="1" applyFill="1" applyBorder="1" applyAlignment="1">
      <alignment horizontal="center" vertical="center"/>
    </xf>
    <xf numFmtId="0" fontId="67" fillId="0" borderId="0" xfId="10" applyFont="1" applyFill="1" applyBorder="1" applyAlignment="1">
      <alignment horizontal="center" vertical="center" wrapText="1"/>
    </xf>
    <xf numFmtId="0" fontId="61" fillId="0" borderId="0" xfId="10" applyFont="1" applyFill="1" applyBorder="1" applyAlignment="1">
      <alignment horizontal="left" vertical="center" wrapText="1"/>
    </xf>
    <xf numFmtId="0" fontId="63" fillId="0" borderId="11" xfId="0" applyFont="1" applyFill="1" applyBorder="1" applyAlignment="1">
      <alignment horizontal="left" vertical="center"/>
    </xf>
    <xf numFmtId="0" fontId="63" fillId="0" borderId="4" xfId="0" applyFont="1" applyFill="1" applyBorder="1" applyAlignment="1">
      <alignment horizontal="left" vertical="center"/>
    </xf>
    <xf numFmtId="0" fontId="66" fillId="5" borderId="11" xfId="10" applyFont="1" applyFill="1" applyBorder="1" applyAlignment="1">
      <alignment horizontal="center" vertical="center" wrapText="1"/>
    </xf>
    <xf numFmtId="0" fontId="66" fillId="5" borderId="14" xfId="10" applyFont="1" applyFill="1" applyBorder="1" applyAlignment="1">
      <alignment horizontal="center" vertical="center" wrapText="1"/>
    </xf>
    <xf numFmtId="0" fontId="66" fillId="5" borderId="12" xfId="10" applyFont="1" applyFill="1" applyBorder="1" applyAlignment="1">
      <alignment horizontal="center" vertical="center" wrapText="1"/>
    </xf>
    <xf numFmtId="166" fontId="71" fillId="5" borderId="1" xfId="9" applyFont="1" applyFill="1" applyBorder="1" applyAlignment="1">
      <alignment horizontal="center" vertical="center" wrapText="1"/>
    </xf>
    <xf numFmtId="166" fontId="71" fillId="5" borderId="7" xfId="9" applyFont="1" applyFill="1" applyBorder="1" applyAlignment="1">
      <alignment horizontal="center" vertical="center" wrapText="1"/>
    </xf>
    <xf numFmtId="166" fontId="71" fillId="5" borderId="3" xfId="9" applyFont="1" applyFill="1" applyBorder="1" applyAlignment="1">
      <alignment horizontal="center" vertical="center" wrapText="1"/>
    </xf>
    <xf numFmtId="0" fontId="75" fillId="0" borderId="0" xfId="0" applyFont="1" applyFill="1" applyBorder="1" applyAlignment="1">
      <alignment horizontal="left" vertical="center" wrapText="1"/>
    </xf>
    <xf numFmtId="166" fontId="72" fillId="12" borderId="1" xfId="9" applyFont="1" applyFill="1" applyBorder="1" applyAlignment="1">
      <alignment horizontal="center" vertical="center" wrapText="1"/>
    </xf>
    <xf numFmtId="166" fontId="72" fillId="12" borderId="7" xfId="9" applyFont="1" applyFill="1" applyBorder="1" applyAlignment="1">
      <alignment horizontal="center" vertical="center" wrapText="1"/>
    </xf>
    <xf numFmtId="166" fontId="72" fillId="12" borderId="3" xfId="9" applyFont="1" applyFill="1" applyBorder="1" applyAlignment="1">
      <alignment horizontal="center" vertical="center" wrapText="1"/>
    </xf>
    <xf numFmtId="166" fontId="72" fillId="12" borderId="2" xfId="9" applyFont="1" applyFill="1" applyBorder="1" applyAlignment="1">
      <alignment horizontal="center" vertical="center" wrapText="1"/>
    </xf>
    <xf numFmtId="166" fontId="64" fillId="5" borderId="1" xfId="9" applyFont="1" applyFill="1" applyBorder="1" applyAlignment="1">
      <alignment horizontal="center" vertical="center" wrapText="1"/>
    </xf>
    <xf numFmtId="166" fontId="64" fillId="5" borderId="3" xfId="9" applyFont="1" applyFill="1" applyBorder="1" applyAlignment="1">
      <alignment horizontal="center" vertical="center" wrapText="1"/>
    </xf>
    <xf numFmtId="0" fontId="61" fillId="0" borderId="3" xfId="10" applyFont="1" applyFill="1" applyBorder="1" applyAlignment="1">
      <alignment horizontal="center" vertical="center" wrapText="1"/>
    </xf>
    <xf numFmtId="167" fontId="61" fillId="16" borderId="11" xfId="8" applyNumberFormat="1" applyFont="1" applyFill="1" applyBorder="1" applyAlignment="1">
      <alignment horizontal="center" vertical="center" wrapText="1"/>
    </xf>
    <xf numFmtId="167" fontId="61" fillId="16" borderId="4" xfId="8" applyNumberFormat="1" applyFont="1" applyFill="1" applyBorder="1" applyAlignment="1">
      <alignment horizontal="center" vertical="center" wrapText="1"/>
    </xf>
    <xf numFmtId="167" fontId="61" fillId="16" borderId="10" xfId="8" applyNumberFormat="1" applyFont="1" applyFill="1" applyBorder="1" applyAlignment="1">
      <alignment horizontal="center" vertical="center" wrapText="1"/>
    </xf>
    <xf numFmtId="167" fontId="61" fillId="16" borderId="12" xfId="8" applyNumberFormat="1" applyFont="1" applyFill="1" applyBorder="1" applyAlignment="1">
      <alignment horizontal="center" vertical="center" wrapText="1"/>
    </xf>
    <xf numFmtId="167" fontId="61" fillId="16" borderId="15" xfId="8" applyNumberFormat="1" applyFont="1" applyFill="1" applyBorder="1" applyAlignment="1">
      <alignment horizontal="center" vertical="center" wrapText="1"/>
    </xf>
    <xf numFmtId="167" fontId="61" fillId="16" borderId="13" xfId="8" applyNumberFormat="1" applyFont="1" applyFill="1" applyBorder="1" applyAlignment="1">
      <alignment horizontal="center" vertical="center" wrapText="1"/>
    </xf>
    <xf numFmtId="0" fontId="79" fillId="0" borderId="1" xfId="0" applyFont="1" applyBorder="1" applyAlignment="1">
      <alignment horizontal="center" vertical="center"/>
    </xf>
    <xf numFmtId="0" fontId="79" fillId="0" borderId="7" xfId="0" applyFont="1" applyBorder="1" applyAlignment="1">
      <alignment horizontal="center" vertical="center"/>
    </xf>
    <xf numFmtId="0" fontId="79" fillId="0" borderId="3" xfId="0" applyFont="1" applyBorder="1" applyAlignment="1">
      <alignment horizontal="center" vertical="center"/>
    </xf>
    <xf numFmtId="0" fontId="62" fillId="0" borderId="8" xfId="8" applyFont="1" applyFill="1" applyBorder="1" applyAlignment="1">
      <alignment horizontal="center" vertical="center"/>
    </xf>
    <xf numFmtId="0" fontId="62" fillId="0" borderId="9" xfId="8" applyFont="1" applyFill="1" applyBorder="1" applyAlignment="1">
      <alignment horizontal="center" vertical="center"/>
    </xf>
    <xf numFmtId="0" fontId="62" fillId="0" borderId="6" xfId="8" applyFont="1" applyFill="1" applyBorder="1" applyAlignment="1">
      <alignment horizontal="center" vertical="center"/>
    </xf>
    <xf numFmtId="0" fontId="62" fillId="5" borderId="8" xfId="8" applyFont="1" applyFill="1" applyBorder="1" applyAlignment="1">
      <alignment horizontal="center" vertical="center"/>
    </xf>
    <xf numFmtId="0" fontId="62" fillId="5" borderId="9" xfId="8" applyFont="1" applyFill="1" applyBorder="1" applyAlignment="1">
      <alignment horizontal="center" vertical="center"/>
    </xf>
    <xf numFmtId="0" fontId="62" fillId="5" borderId="6" xfId="8" applyFont="1" applyFill="1" applyBorder="1" applyAlignment="1">
      <alignment horizontal="center" vertical="center"/>
    </xf>
    <xf numFmtId="0" fontId="78" fillId="0" borderId="3" xfId="0" applyFont="1" applyBorder="1" applyAlignment="1">
      <alignment horizontal="center" vertical="center"/>
    </xf>
  </cellXfs>
  <cellStyles count="37">
    <cellStyle name="3232" xfId="3"/>
    <cellStyle name="Comma" xfId="1" builtinId="3"/>
    <cellStyle name="Comma 2" xfId="7"/>
    <cellStyle name="Comma 2 2" xfId="9"/>
    <cellStyle name="Comma 8" xfId="11"/>
    <cellStyle name="Currency 2" xfId="14"/>
    <cellStyle name="Normal" xfId="0" builtinId="0"/>
    <cellStyle name="Normal 100" xfId="29"/>
    <cellStyle name="Normal 101" xfId="30"/>
    <cellStyle name="Normal 107" xfId="21"/>
    <cellStyle name="Normal 108" xfId="26"/>
    <cellStyle name="Normal 109" xfId="23"/>
    <cellStyle name="Normal 111" xfId="22"/>
    <cellStyle name="Normal 112" xfId="24"/>
    <cellStyle name="Normal 113" xfId="20"/>
    <cellStyle name="Normal 115" xfId="27"/>
    <cellStyle name="Normal 119" xfId="32"/>
    <cellStyle name="Normal 120" xfId="34"/>
    <cellStyle name="Normal 122" xfId="33"/>
    <cellStyle name="Normal 123" xfId="35"/>
    <cellStyle name="Normal 124" xfId="36"/>
    <cellStyle name="Normal 126" xfId="31"/>
    <cellStyle name="Normal 2" xfId="16"/>
    <cellStyle name="Normal 2 2" xfId="5"/>
    <cellStyle name="Normal 3" xfId="19"/>
    <cellStyle name="Normal 82" xfId="4"/>
    <cellStyle name="Normal 83" xfId="17"/>
    <cellStyle name="Normal 84" xfId="18"/>
    <cellStyle name="Normal 98" xfId="28"/>
    <cellStyle name="Normal_PL KVNB 1st Mar 2006 - ECS ASTAR" xfId="15"/>
    <cellStyle name="Percent" xfId="2" builtinId="5"/>
    <cellStyle name="Percent 2" xfId="6"/>
    <cellStyle name="Style 1" xfId="13"/>
    <cellStyle name="一般 2 6" xfId="10"/>
    <cellStyle name="一般 6 3" xfId="25"/>
    <cellStyle name="一般_NB Price Template-Turkey" xfId="8"/>
    <cellStyle name="千分位 2"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6" Type="http://schemas.openxmlformats.org/officeDocument/2006/relationships/externalLink" Target="externalLinks/externalLink64.xml"/><Relationship Id="rId84" Type="http://schemas.openxmlformats.org/officeDocument/2006/relationships/externalLink" Target="externalLinks/externalLink72.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externalLink" Target="externalLinks/externalLink62.xml"/><Relationship Id="rId79" Type="http://schemas.openxmlformats.org/officeDocument/2006/relationships/externalLink" Target="externalLinks/externalLink67.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9.xml"/><Relationship Id="rId82" Type="http://schemas.openxmlformats.org/officeDocument/2006/relationships/externalLink" Target="externalLinks/externalLink7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77" Type="http://schemas.openxmlformats.org/officeDocument/2006/relationships/externalLink" Target="externalLinks/externalLink65.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80" Type="http://schemas.openxmlformats.org/officeDocument/2006/relationships/externalLink" Target="externalLinks/externalLink68.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externalLink" Target="externalLinks/externalLink63.xml"/><Relationship Id="rId83" Type="http://schemas.openxmlformats.org/officeDocument/2006/relationships/externalLink" Target="externalLinks/externalLink71.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 Type="http://schemas.openxmlformats.org/officeDocument/2006/relationships/worksheet" Target="worksheets/sheet10.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externalLink" Target="externalLinks/externalLink61.xml"/><Relationship Id="rId78" Type="http://schemas.openxmlformats.org/officeDocument/2006/relationships/externalLink" Target="externalLinks/externalLink66.xml"/><Relationship Id="rId81" Type="http://schemas.openxmlformats.org/officeDocument/2006/relationships/externalLink" Target="externalLinks/externalLink69.xml"/><Relationship Id="rId86"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4.png"/><Relationship Id="rId2" Type="http://schemas.openxmlformats.org/officeDocument/2006/relationships/image" Target="../media/image53.png"/><Relationship Id="rId1" Type="http://schemas.openxmlformats.org/officeDocument/2006/relationships/image" Target="../media/image8.png"/><Relationship Id="rId5" Type="http://schemas.openxmlformats.org/officeDocument/2006/relationships/image" Target="../media/image56.png"/><Relationship Id="rId4" Type="http://schemas.openxmlformats.org/officeDocument/2006/relationships/image" Target="../media/image5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6.png"/><Relationship Id="rId26" Type="http://schemas.openxmlformats.org/officeDocument/2006/relationships/image" Target="../media/image34.png"/><Relationship Id="rId3" Type="http://schemas.openxmlformats.org/officeDocument/2006/relationships/image" Target="../media/image11.png"/><Relationship Id="rId21" Type="http://schemas.openxmlformats.org/officeDocument/2006/relationships/image" Target="../media/image29.png"/><Relationship Id="rId34" Type="http://schemas.openxmlformats.org/officeDocument/2006/relationships/image" Target="../media/image8.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33.png"/><Relationship Id="rId33" Type="http://schemas.openxmlformats.org/officeDocument/2006/relationships/image" Target="../media/image41.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8.png"/><Relationship Id="rId29" Type="http://schemas.openxmlformats.org/officeDocument/2006/relationships/image" Target="../media/image37.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32.png"/><Relationship Id="rId32" Type="http://schemas.openxmlformats.org/officeDocument/2006/relationships/image" Target="../media/image40.png"/><Relationship Id="rId5"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31.png"/><Relationship Id="rId28" Type="http://schemas.openxmlformats.org/officeDocument/2006/relationships/image" Target="../media/image36.png"/><Relationship Id="rId10" Type="http://schemas.openxmlformats.org/officeDocument/2006/relationships/image" Target="../media/image18.png"/><Relationship Id="rId19" Type="http://schemas.openxmlformats.org/officeDocument/2006/relationships/image" Target="../media/image27.png"/><Relationship Id="rId31" Type="http://schemas.openxmlformats.org/officeDocument/2006/relationships/image" Target="../media/image39.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30.png"/><Relationship Id="rId27" Type="http://schemas.openxmlformats.org/officeDocument/2006/relationships/image" Target="../media/image35.png"/><Relationship Id="rId30" Type="http://schemas.openxmlformats.org/officeDocument/2006/relationships/image" Target="../media/image38.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42.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42.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43.jpe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png"/><Relationship Id="rId1" Type="http://schemas.openxmlformats.org/officeDocument/2006/relationships/image" Target="../media/image46.png"/><Relationship Id="rId6" Type="http://schemas.openxmlformats.org/officeDocument/2006/relationships/image" Target="../media/image51.png"/><Relationship Id="rId5" Type="http://schemas.openxmlformats.org/officeDocument/2006/relationships/image" Target="../media/image50.png"/><Relationship Id="rId4" Type="http://schemas.openxmlformats.org/officeDocument/2006/relationships/image" Target="../media/image49.png"/></Relationships>
</file>

<file path=xl/drawings/drawing1.xml><?xml version="1.0" encoding="utf-8"?>
<xdr:wsDr xmlns:xdr="http://schemas.openxmlformats.org/drawingml/2006/spreadsheetDrawing" xmlns:a="http://schemas.openxmlformats.org/drawingml/2006/main">
  <xdr:twoCellAnchor editAs="oneCell">
    <xdr:from>
      <xdr:col>4</xdr:col>
      <xdr:colOff>142875</xdr:colOff>
      <xdr:row>16</xdr:row>
      <xdr:rowOff>28575</xdr:rowOff>
    </xdr:from>
    <xdr:to>
      <xdr:col>4</xdr:col>
      <xdr:colOff>1123950</xdr:colOff>
      <xdr:row>16</xdr:row>
      <xdr:rowOff>857250</xdr:rowOff>
    </xdr:to>
    <xdr:pic>
      <xdr:nvPicPr>
        <xdr:cNvPr id="2" name="Picture 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12668250"/>
          <a:ext cx="9810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7</xdr:row>
      <xdr:rowOff>419100</xdr:rowOff>
    </xdr:from>
    <xdr:to>
      <xdr:col>4</xdr:col>
      <xdr:colOff>1190625</xdr:colOff>
      <xdr:row>8</xdr:row>
      <xdr:rowOff>514349</xdr:rowOff>
    </xdr:to>
    <xdr:pic>
      <xdr:nvPicPr>
        <xdr:cNvPr id="4" name="Picture 1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90900" y="3038475"/>
          <a:ext cx="1143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9</xdr:row>
      <xdr:rowOff>257175</xdr:rowOff>
    </xdr:from>
    <xdr:to>
      <xdr:col>4</xdr:col>
      <xdr:colOff>1209675</xdr:colOff>
      <xdr:row>10</xdr:row>
      <xdr:rowOff>342900</xdr:rowOff>
    </xdr:to>
    <xdr:pic>
      <xdr:nvPicPr>
        <xdr:cNvPr id="5" name="Picture 2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00425" y="4667250"/>
          <a:ext cx="11525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12</xdr:row>
      <xdr:rowOff>57150</xdr:rowOff>
    </xdr:from>
    <xdr:to>
      <xdr:col>4</xdr:col>
      <xdr:colOff>1228725</xdr:colOff>
      <xdr:row>13</xdr:row>
      <xdr:rowOff>0</xdr:rowOff>
    </xdr:to>
    <xdr:pic>
      <xdr:nvPicPr>
        <xdr:cNvPr id="7" name="Picture 3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90925" y="9944100"/>
          <a:ext cx="9810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13</xdr:row>
      <xdr:rowOff>38100</xdr:rowOff>
    </xdr:from>
    <xdr:to>
      <xdr:col>4</xdr:col>
      <xdr:colOff>1228725</xdr:colOff>
      <xdr:row>13</xdr:row>
      <xdr:rowOff>866775</xdr:rowOff>
    </xdr:to>
    <xdr:pic>
      <xdr:nvPicPr>
        <xdr:cNvPr id="8" name="Picture 3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33775" y="10687050"/>
          <a:ext cx="10382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200025</xdr:colOff>
      <xdr:row>14</xdr:row>
      <xdr:rowOff>38100</xdr:rowOff>
    </xdr:from>
    <xdr:to>
      <xdr:col>4</xdr:col>
      <xdr:colOff>1228725</xdr:colOff>
      <xdr:row>14</xdr:row>
      <xdr:rowOff>857250</xdr:rowOff>
    </xdr:to>
    <xdr:pic>
      <xdr:nvPicPr>
        <xdr:cNvPr id="9" name="Picture 3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43300" y="11563350"/>
          <a:ext cx="10287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9525</xdr:rowOff>
    </xdr:from>
    <xdr:to>
      <xdr:col>4</xdr:col>
      <xdr:colOff>1209675</xdr:colOff>
      <xdr:row>5</xdr:row>
      <xdr:rowOff>752475</xdr:rowOff>
    </xdr:to>
    <xdr:pic>
      <xdr:nvPicPr>
        <xdr:cNvPr id="10" name="Picture 4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552825" y="723900"/>
          <a:ext cx="10001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712804</xdr:colOff>
      <xdr:row>7</xdr:row>
      <xdr:rowOff>62264</xdr:rowOff>
    </xdr:from>
    <xdr:to>
      <xdr:col>4</xdr:col>
      <xdr:colOff>1244855</xdr:colOff>
      <xdr:row>7</xdr:row>
      <xdr:rowOff>432863</xdr:rowOff>
    </xdr:to>
    <xdr:sp macro="" textlink="">
      <xdr:nvSpPr>
        <xdr:cNvPr id="11" name="TextBox 10"/>
        <xdr:cNvSpPr txBox="1"/>
      </xdr:nvSpPr>
      <xdr:spPr>
        <a:xfrm>
          <a:off x="4056079" y="2681639"/>
          <a:ext cx="532051" cy="370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600"/>
            </a:lnSpc>
          </a:pPr>
          <a:r>
            <a:rPr lang="en-MY" sz="600"/>
            <a:t>with wired keyboard &amp;</a:t>
          </a:r>
          <a:r>
            <a:rPr lang="en-MY" sz="600" baseline="0"/>
            <a:t> mouse</a:t>
          </a:r>
          <a:endParaRPr lang="en-MY" sz="600"/>
        </a:p>
      </xdr:txBody>
    </xdr:sp>
    <xdr:clientData/>
  </xdr:twoCellAnchor>
  <xdr:twoCellAnchor>
    <xdr:from>
      <xdr:col>4</xdr:col>
      <xdr:colOff>727542</xdr:colOff>
      <xdr:row>8</xdr:row>
      <xdr:rowOff>778376</xdr:rowOff>
    </xdr:from>
    <xdr:to>
      <xdr:col>4</xdr:col>
      <xdr:colOff>1273379</xdr:colOff>
      <xdr:row>9</xdr:row>
      <xdr:rowOff>230630</xdr:rowOff>
    </xdr:to>
    <xdr:sp macro="" textlink="">
      <xdr:nvSpPr>
        <xdr:cNvPr id="12" name="TextBox 11"/>
        <xdr:cNvSpPr txBox="1"/>
      </xdr:nvSpPr>
      <xdr:spPr>
        <a:xfrm>
          <a:off x="4070817" y="4293101"/>
          <a:ext cx="545837" cy="3476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500"/>
            </a:lnSpc>
          </a:pPr>
          <a:r>
            <a:rPr lang="en-MY" sz="600"/>
            <a:t>with non - wired keyboard &amp;</a:t>
          </a:r>
          <a:r>
            <a:rPr lang="en-MY" sz="600" baseline="0"/>
            <a:t> mouse</a:t>
          </a:r>
          <a:endParaRPr lang="en-MY" sz="600"/>
        </a:p>
      </xdr:txBody>
    </xdr:sp>
    <xdr:clientData/>
  </xdr:twoCellAnchor>
  <xdr:twoCellAnchor editAs="oneCell">
    <xdr:from>
      <xdr:col>0</xdr:col>
      <xdr:colOff>42334</xdr:colOff>
      <xdr:row>0</xdr:row>
      <xdr:rowOff>84668</xdr:rowOff>
    </xdr:from>
    <xdr:to>
      <xdr:col>2</xdr:col>
      <xdr:colOff>156478</xdr:colOff>
      <xdr:row>1</xdr:row>
      <xdr:rowOff>328085</xdr:rowOff>
    </xdr:to>
    <xdr:pic>
      <xdr:nvPicPr>
        <xdr:cNvPr id="15" name="Picture 14"/>
        <xdr:cNvPicPr>
          <a:picLocks noChangeAspect="1"/>
        </xdr:cNvPicPr>
      </xdr:nvPicPr>
      <xdr:blipFill>
        <a:blip xmlns:r="http://schemas.openxmlformats.org/officeDocument/2006/relationships" r:embed="rId8"/>
        <a:stretch>
          <a:fillRect/>
        </a:stretch>
      </xdr:blipFill>
      <xdr:spPr>
        <a:xfrm>
          <a:off x="42334" y="84668"/>
          <a:ext cx="1754561" cy="603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173181</xdr:colOff>
      <xdr:row>0</xdr:row>
      <xdr:rowOff>173182</xdr:rowOff>
    </xdr:from>
    <xdr:to>
      <xdr:col>1</xdr:col>
      <xdr:colOff>1321606</xdr:colOff>
      <xdr:row>3</xdr:row>
      <xdr:rowOff>59792</xdr:rowOff>
    </xdr:to>
    <xdr:pic>
      <xdr:nvPicPr>
        <xdr:cNvPr id="2" name="Picture 1"/>
        <xdr:cNvPicPr>
          <a:picLocks noChangeAspect="1"/>
        </xdr:cNvPicPr>
      </xdr:nvPicPr>
      <xdr:blipFill>
        <a:blip xmlns:r="http://schemas.openxmlformats.org/officeDocument/2006/relationships" r:embed="rId1"/>
        <a:stretch>
          <a:fillRect/>
        </a:stretch>
      </xdr:blipFill>
      <xdr:spPr>
        <a:xfrm>
          <a:off x="173181" y="173182"/>
          <a:ext cx="1758025" cy="905785"/>
        </a:xfrm>
        <a:prstGeom prst="rect">
          <a:avLst/>
        </a:prstGeom>
      </xdr:spPr>
    </xdr:pic>
    <xdr:clientData/>
  </xdr:twoCellAnchor>
  <xdr:twoCellAnchor editAs="oneCell">
    <xdr:from>
      <xdr:col>1</xdr:col>
      <xdr:colOff>450273</xdr:colOff>
      <xdr:row>12</xdr:row>
      <xdr:rowOff>103909</xdr:rowOff>
    </xdr:from>
    <xdr:to>
      <xdr:col>1</xdr:col>
      <xdr:colOff>1425718</xdr:colOff>
      <xdr:row>13</xdr:row>
      <xdr:rowOff>230160</xdr:rowOff>
    </xdr:to>
    <xdr:pic>
      <xdr:nvPicPr>
        <xdr:cNvPr id="3" name="Picture 2"/>
        <xdr:cNvPicPr>
          <a:picLocks noChangeAspect="1"/>
        </xdr:cNvPicPr>
      </xdr:nvPicPr>
      <xdr:blipFill>
        <a:blip xmlns:r="http://schemas.openxmlformats.org/officeDocument/2006/relationships" r:embed="rId2"/>
        <a:stretch>
          <a:fillRect/>
        </a:stretch>
      </xdr:blipFill>
      <xdr:spPr>
        <a:xfrm>
          <a:off x="1059873" y="4475884"/>
          <a:ext cx="975445" cy="421526"/>
        </a:xfrm>
        <a:prstGeom prst="rect">
          <a:avLst/>
        </a:prstGeom>
      </xdr:spPr>
    </xdr:pic>
    <xdr:clientData/>
  </xdr:twoCellAnchor>
  <xdr:twoCellAnchor editAs="oneCell">
    <xdr:from>
      <xdr:col>1</xdr:col>
      <xdr:colOff>1558636</xdr:colOff>
      <xdr:row>6</xdr:row>
      <xdr:rowOff>242457</xdr:rowOff>
    </xdr:from>
    <xdr:to>
      <xdr:col>2</xdr:col>
      <xdr:colOff>2026226</xdr:colOff>
      <xdr:row>11</xdr:row>
      <xdr:rowOff>86593</xdr:rowOff>
    </xdr:to>
    <xdr:pic>
      <xdr:nvPicPr>
        <xdr:cNvPr id="4" name="Picture 3" descr="http://store.storeimages.cdn-apple.com/8748/as-images.apple.com/is/image/AppleInc/aos/published/images/i/ma/imac/215/imac-215-selection-hero-201510?wid=307&amp;hei=162&amp;fmt=png-alpha&amp;qlt=95&amp;.v=Z97k9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68236" y="2185557"/>
          <a:ext cx="3658465" cy="1882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17317</xdr:colOff>
      <xdr:row>6</xdr:row>
      <xdr:rowOff>277090</xdr:rowOff>
    </xdr:from>
    <xdr:to>
      <xdr:col>5</xdr:col>
      <xdr:colOff>51954</xdr:colOff>
      <xdr:row>11</xdr:row>
      <xdr:rowOff>138544</xdr:rowOff>
    </xdr:to>
    <xdr:pic>
      <xdr:nvPicPr>
        <xdr:cNvPr id="5" name="Picture 4" descr="http://store.storeimages.cdn-apple.com/8748/as-images.apple.com/is/image/AppleInc/aos/published/images/i/ma/imac/215/imac-215-retina-selection-hero-201510?wid=307&amp;hei=162&amp;fmt=png-alpha&amp;qlt=95&amp;.v=HAEk5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837592" y="2220190"/>
          <a:ext cx="3158837" cy="1899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155863</xdr:colOff>
      <xdr:row>12</xdr:row>
      <xdr:rowOff>225136</xdr:rowOff>
    </xdr:from>
    <xdr:to>
      <xdr:col>4</xdr:col>
      <xdr:colOff>1131308</xdr:colOff>
      <xdr:row>14</xdr:row>
      <xdr:rowOff>56978</xdr:rowOff>
    </xdr:to>
    <xdr:pic>
      <xdr:nvPicPr>
        <xdr:cNvPr id="6" name="Picture 5"/>
        <xdr:cNvPicPr>
          <a:picLocks noChangeAspect="1"/>
        </xdr:cNvPicPr>
      </xdr:nvPicPr>
      <xdr:blipFill>
        <a:blip xmlns:r="http://schemas.openxmlformats.org/officeDocument/2006/relationships" r:embed="rId2"/>
        <a:stretch>
          <a:fillRect/>
        </a:stretch>
      </xdr:blipFill>
      <xdr:spPr>
        <a:xfrm>
          <a:off x="9976138" y="4597111"/>
          <a:ext cx="975445" cy="422392"/>
        </a:xfrm>
        <a:prstGeom prst="rect">
          <a:avLst/>
        </a:prstGeom>
      </xdr:spPr>
    </xdr:pic>
    <xdr:clientData/>
  </xdr:twoCellAnchor>
  <xdr:twoCellAnchor editAs="oneCell">
    <xdr:from>
      <xdr:col>2</xdr:col>
      <xdr:colOff>207818</xdr:colOff>
      <xdr:row>12</xdr:row>
      <xdr:rowOff>190500</xdr:rowOff>
    </xdr:from>
    <xdr:to>
      <xdr:col>2</xdr:col>
      <xdr:colOff>1183263</xdr:colOff>
      <xdr:row>14</xdr:row>
      <xdr:rowOff>22342</xdr:rowOff>
    </xdr:to>
    <xdr:pic>
      <xdr:nvPicPr>
        <xdr:cNvPr id="7" name="Picture 6"/>
        <xdr:cNvPicPr>
          <a:picLocks noChangeAspect="1"/>
        </xdr:cNvPicPr>
      </xdr:nvPicPr>
      <xdr:blipFill>
        <a:blip xmlns:r="http://schemas.openxmlformats.org/officeDocument/2006/relationships" r:embed="rId2"/>
        <a:stretch>
          <a:fillRect/>
        </a:stretch>
      </xdr:blipFill>
      <xdr:spPr>
        <a:xfrm>
          <a:off x="4008293" y="4562475"/>
          <a:ext cx="975445" cy="422392"/>
        </a:xfrm>
        <a:prstGeom prst="rect">
          <a:avLst/>
        </a:prstGeom>
      </xdr:spPr>
    </xdr:pic>
    <xdr:clientData/>
  </xdr:twoCellAnchor>
  <xdr:twoCellAnchor editAs="oneCell">
    <xdr:from>
      <xdr:col>1</xdr:col>
      <xdr:colOff>2303319</xdr:colOff>
      <xdr:row>33</xdr:row>
      <xdr:rowOff>86591</xdr:rowOff>
    </xdr:from>
    <xdr:to>
      <xdr:col>2</xdr:col>
      <xdr:colOff>2041814</xdr:colOff>
      <xdr:row>38</xdr:row>
      <xdr:rowOff>153266</xdr:rowOff>
    </xdr:to>
    <xdr:pic>
      <xdr:nvPicPr>
        <xdr:cNvPr id="8" name="Picture 7" descr="http://store.storeimages.cdn-apple.com/8748/as-images.apple.com/is/image/AppleInc/aos/published/images/i/ma/imac/27/imac-27-retina-selection-hero-201510?wid=307&amp;hei=162&amp;fmt=png-alpha&amp;qlt=95&amp;.v=Xwqkv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12919" y="11297516"/>
          <a:ext cx="2929370"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502228</xdr:colOff>
      <xdr:row>39</xdr:row>
      <xdr:rowOff>155863</xdr:rowOff>
    </xdr:from>
    <xdr:ext cx="975445" cy="420660"/>
    <xdr:pic>
      <xdr:nvPicPr>
        <xdr:cNvPr id="9" name="Picture 8"/>
        <xdr:cNvPicPr>
          <a:picLocks noChangeAspect="1"/>
        </xdr:cNvPicPr>
      </xdr:nvPicPr>
      <xdr:blipFill>
        <a:blip xmlns:r="http://schemas.openxmlformats.org/officeDocument/2006/relationships" r:embed="rId2"/>
        <a:stretch>
          <a:fillRect/>
        </a:stretch>
      </xdr:blipFill>
      <xdr:spPr>
        <a:xfrm>
          <a:off x="1111828" y="13138438"/>
          <a:ext cx="975445" cy="420660"/>
        </a:xfrm>
        <a:prstGeom prst="rect">
          <a:avLst/>
        </a:prstGeom>
      </xdr:spPr>
    </xdr:pic>
    <xdr:clientData/>
  </xdr:oneCellAnchor>
  <xdr:oneCellAnchor>
    <xdr:from>
      <xdr:col>2</xdr:col>
      <xdr:colOff>277090</xdr:colOff>
      <xdr:row>39</xdr:row>
      <xdr:rowOff>138545</xdr:rowOff>
    </xdr:from>
    <xdr:ext cx="975445" cy="420660"/>
    <xdr:pic>
      <xdr:nvPicPr>
        <xdr:cNvPr id="10" name="Picture 9"/>
        <xdr:cNvPicPr>
          <a:picLocks noChangeAspect="1"/>
        </xdr:cNvPicPr>
      </xdr:nvPicPr>
      <xdr:blipFill>
        <a:blip xmlns:r="http://schemas.openxmlformats.org/officeDocument/2006/relationships" r:embed="rId2"/>
        <a:stretch>
          <a:fillRect/>
        </a:stretch>
      </xdr:blipFill>
      <xdr:spPr>
        <a:xfrm>
          <a:off x="4077565" y="13121120"/>
          <a:ext cx="975445" cy="420660"/>
        </a:xfrm>
        <a:prstGeom prst="rect">
          <a:avLst/>
        </a:prstGeom>
      </xdr:spPr>
    </xdr:pic>
    <xdr:clientData/>
  </xdr:oneCellAnchor>
  <xdr:oneCellAnchor>
    <xdr:from>
      <xdr:col>3</xdr:col>
      <xdr:colOff>51955</xdr:colOff>
      <xdr:row>39</xdr:row>
      <xdr:rowOff>138546</xdr:rowOff>
    </xdr:from>
    <xdr:ext cx="975445" cy="420660"/>
    <xdr:pic>
      <xdr:nvPicPr>
        <xdr:cNvPr id="11" name="Picture 10"/>
        <xdr:cNvPicPr>
          <a:picLocks noChangeAspect="1"/>
        </xdr:cNvPicPr>
      </xdr:nvPicPr>
      <xdr:blipFill>
        <a:blip xmlns:r="http://schemas.openxmlformats.org/officeDocument/2006/relationships" r:embed="rId2"/>
        <a:stretch>
          <a:fillRect/>
        </a:stretch>
      </xdr:blipFill>
      <xdr:spPr>
        <a:xfrm>
          <a:off x="6862330" y="13121121"/>
          <a:ext cx="975445" cy="42066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2707061</xdr:colOff>
      <xdr:row>4</xdr:row>
      <xdr:rowOff>170196</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357188"/>
          <a:ext cx="2707061" cy="126557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166687</xdr:colOff>
      <xdr:row>0</xdr:row>
      <xdr:rowOff>261937</xdr:rowOff>
    </xdr:from>
    <xdr:to>
      <xdr:col>0</xdr:col>
      <xdr:colOff>2873748</xdr:colOff>
      <xdr:row>4</xdr:row>
      <xdr:rowOff>74945</xdr:rowOff>
    </xdr:to>
    <xdr:pic>
      <xdr:nvPicPr>
        <xdr:cNvPr id="5" name="Picture 4"/>
        <xdr:cNvPicPr>
          <a:picLocks noChangeAspect="1"/>
        </xdr:cNvPicPr>
      </xdr:nvPicPr>
      <xdr:blipFill>
        <a:blip xmlns:r="http://schemas.openxmlformats.org/officeDocument/2006/relationships" r:embed="rId1"/>
        <a:stretch>
          <a:fillRect/>
        </a:stretch>
      </xdr:blipFill>
      <xdr:spPr>
        <a:xfrm>
          <a:off x="166687" y="261937"/>
          <a:ext cx="2707061" cy="1265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190500</xdr:colOff>
      <xdr:row>35</xdr:row>
      <xdr:rowOff>85725</xdr:rowOff>
    </xdr:from>
    <xdr:to>
      <xdr:col>4</xdr:col>
      <xdr:colOff>1047750</xdr:colOff>
      <xdr:row>35</xdr:row>
      <xdr:rowOff>847725</xdr:rowOff>
    </xdr:to>
    <xdr:pic>
      <xdr:nvPicPr>
        <xdr:cNvPr id="3"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2525" y="33556575"/>
          <a:ext cx="8572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21</xdr:row>
      <xdr:rowOff>47625</xdr:rowOff>
    </xdr:from>
    <xdr:to>
      <xdr:col>4</xdr:col>
      <xdr:colOff>1066800</xdr:colOff>
      <xdr:row>21</xdr:row>
      <xdr:rowOff>809625</xdr:rowOff>
    </xdr:to>
    <xdr:pic>
      <xdr:nvPicPr>
        <xdr:cNvPr id="4" name="Pictur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81575" y="21383625"/>
          <a:ext cx="8572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22</xdr:row>
      <xdr:rowOff>47625</xdr:rowOff>
    </xdr:from>
    <xdr:to>
      <xdr:col>4</xdr:col>
      <xdr:colOff>1114425</xdr:colOff>
      <xdr:row>22</xdr:row>
      <xdr:rowOff>838200</xdr:rowOff>
    </xdr:to>
    <xdr:pic>
      <xdr:nvPicPr>
        <xdr:cNvPr id="5" name="Picture 1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00625" y="22250400"/>
          <a:ext cx="8858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23</xdr:row>
      <xdr:rowOff>38100</xdr:rowOff>
    </xdr:from>
    <xdr:to>
      <xdr:col>4</xdr:col>
      <xdr:colOff>1171575</xdr:colOff>
      <xdr:row>23</xdr:row>
      <xdr:rowOff>857250</xdr:rowOff>
    </xdr:to>
    <xdr:pic>
      <xdr:nvPicPr>
        <xdr:cNvPr id="6" name="Picture 1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33950" y="23107650"/>
          <a:ext cx="10096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36</xdr:row>
      <xdr:rowOff>19050</xdr:rowOff>
    </xdr:from>
    <xdr:to>
      <xdr:col>4</xdr:col>
      <xdr:colOff>1085850</xdr:colOff>
      <xdr:row>36</xdr:row>
      <xdr:rowOff>828675</xdr:rowOff>
    </xdr:to>
    <xdr:pic>
      <xdr:nvPicPr>
        <xdr:cNvPr id="7" name="Picture 3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914900" y="34356675"/>
          <a:ext cx="9429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xdr:colOff>
      <xdr:row>37</xdr:row>
      <xdr:rowOff>47625</xdr:rowOff>
    </xdr:from>
    <xdr:to>
      <xdr:col>4</xdr:col>
      <xdr:colOff>1104900</xdr:colOff>
      <xdr:row>38</xdr:row>
      <xdr:rowOff>1</xdr:rowOff>
    </xdr:to>
    <xdr:pic>
      <xdr:nvPicPr>
        <xdr:cNvPr id="9" name="Picture 5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38700" y="35252025"/>
          <a:ext cx="10382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7</xdr:row>
      <xdr:rowOff>95250</xdr:rowOff>
    </xdr:from>
    <xdr:to>
      <xdr:col>4</xdr:col>
      <xdr:colOff>1200150</xdr:colOff>
      <xdr:row>7</xdr:row>
      <xdr:rowOff>800100</xdr:rowOff>
    </xdr:to>
    <xdr:pic>
      <xdr:nvPicPr>
        <xdr:cNvPr id="10" name="Picture 5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924425" y="3695700"/>
          <a:ext cx="10477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6</xdr:row>
      <xdr:rowOff>57150</xdr:rowOff>
    </xdr:from>
    <xdr:to>
      <xdr:col>4</xdr:col>
      <xdr:colOff>1181100</xdr:colOff>
      <xdr:row>6</xdr:row>
      <xdr:rowOff>790575</xdr:rowOff>
    </xdr:to>
    <xdr:pic>
      <xdr:nvPicPr>
        <xdr:cNvPr id="11" name="Picture 5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857750" y="2790825"/>
          <a:ext cx="1095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8</xdr:row>
      <xdr:rowOff>114300</xdr:rowOff>
    </xdr:from>
    <xdr:to>
      <xdr:col>4</xdr:col>
      <xdr:colOff>1162050</xdr:colOff>
      <xdr:row>8</xdr:row>
      <xdr:rowOff>809625</xdr:rowOff>
    </xdr:to>
    <xdr:pic>
      <xdr:nvPicPr>
        <xdr:cNvPr id="12" name="Picture 6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886325" y="4581525"/>
          <a:ext cx="1047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9</xdr:row>
      <xdr:rowOff>104775</xdr:rowOff>
    </xdr:from>
    <xdr:to>
      <xdr:col>4</xdr:col>
      <xdr:colOff>1162050</xdr:colOff>
      <xdr:row>9</xdr:row>
      <xdr:rowOff>800100</xdr:rowOff>
    </xdr:to>
    <xdr:pic>
      <xdr:nvPicPr>
        <xdr:cNvPr id="13" name="Picture 64"/>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895850" y="5438775"/>
          <a:ext cx="10382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49</xdr:row>
      <xdr:rowOff>85725</xdr:rowOff>
    </xdr:from>
    <xdr:to>
      <xdr:col>4</xdr:col>
      <xdr:colOff>1028700</xdr:colOff>
      <xdr:row>49</xdr:row>
      <xdr:rowOff>819150</xdr:rowOff>
    </xdr:to>
    <xdr:pic>
      <xdr:nvPicPr>
        <xdr:cNvPr id="14" name="Picture 67"/>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943475" y="45691425"/>
          <a:ext cx="8572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50</xdr:row>
      <xdr:rowOff>47625</xdr:rowOff>
    </xdr:from>
    <xdr:to>
      <xdr:col>4</xdr:col>
      <xdr:colOff>1114425</xdr:colOff>
      <xdr:row>50</xdr:row>
      <xdr:rowOff>838200</xdr:rowOff>
    </xdr:to>
    <xdr:pic>
      <xdr:nvPicPr>
        <xdr:cNvPr id="15" name="Picture 69"/>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886325" y="46520100"/>
          <a:ext cx="10001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51</xdr:row>
      <xdr:rowOff>57150</xdr:rowOff>
    </xdr:from>
    <xdr:to>
      <xdr:col>4</xdr:col>
      <xdr:colOff>1123950</xdr:colOff>
      <xdr:row>51</xdr:row>
      <xdr:rowOff>847725</xdr:rowOff>
    </xdr:to>
    <xdr:pic>
      <xdr:nvPicPr>
        <xdr:cNvPr id="16" name="Picture 70"/>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895850" y="47396400"/>
          <a:ext cx="10001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40</xdr:row>
      <xdr:rowOff>19050</xdr:rowOff>
    </xdr:from>
    <xdr:to>
      <xdr:col>4</xdr:col>
      <xdr:colOff>1095375</xdr:colOff>
      <xdr:row>40</xdr:row>
      <xdr:rowOff>771525</xdr:rowOff>
    </xdr:to>
    <xdr:pic>
      <xdr:nvPicPr>
        <xdr:cNvPr id="17" name="Picture 75"/>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867275" y="37823775"/>
          <a:ext cx="10001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41</xdr:row>
      <xdr:rowOff>9525</xdr:rowOff>
    </xdr:from>
    <xdr:to>
      <xdr:col>4</xdr:col>
      <xdr:colOff>1133475</xdr:colOff>
      <xdr:row>41</xdr:row>
      <xdr:rowOff>876300</xdr:rowOff>
    </xdr:to>
    <xdr:pic>
      <xdr:nvPicPr>
        <xdr:cNvPr id="18" name="Picture 76"/>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895850" y="38681025"/>
          <a:ext cx="10096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42</xdr:row>
      <xdr:rowOff>9525</xdr:rowOff>
    </xdr:from>
    <xdr:to>
      <xdr:col>4</xdr:col>
      <xdr:colOff>1123950</xdr:colOff>
      <xdr:row>42</xdr:row>
      <xdr:rowOff>866775</xdr:rowOff>
    </xdr:to>
    <xdr:pic>
      <xdr:nvPicPr>
        <xdr:cNvPr id="19" name="Picture 7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886325" y="39585900"/>
          <a:ext cx="10096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43</xdr:row>
      <xdr:rowOff>28575</xdr:rowOff>
    </xdr:from>
    <xdr:to>
      <xdr:col>4</xdr:col>
      <xdr:colOff>1066800</xdr:colOff>
      <xdr:row>43</xdr:row>
      <xdr:rowOff>857250</xdr:rowOff>
    </xdr:to>
    <xdr:pic>
      <xdr:nvPicPr>
        <xdr:cNvPr id="20" name="Picture 78"/>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867275" y="40490775"/>
          <a:ext cx="9715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27</xdr:row>
      <xdr:rowOff>28575</xdr:rowOff>
    </xdr:from>
    <xdr:to>
      <xdr:col>4</xdr:col>
      <xdr:colOff>1095375</xdr:colOff>
      <xdr:row>27</xdr:row>
      <xdr:rowOff>828675</xdr:rowOff>
    </xdr:to>
    <xdr:pic>
      <xdr:nvPicPr>
        <xdr:cNvPr id="25" name="Picture 2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924425" y="26565225"/>
          <a:ext cx="9429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47</xdr:row>
      <xdr:rowOff>57150</xdr:rowOff>
    </xdr:from>
    <xdr:to>
      <xdr:col>4</xdr:col>
      <xdr:colOff>1162050</xdr:colOff>
      <xdr:row>47</xdr:row>
      <xdr:rowOff>942975</xdr:rowOff>
    </xdr:to>
    <xdr:pic>
      <xdr:nvPicPr>
        <xdr:cNvPr id="26" name="Picture 1"/>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905375" y="44024550"/>
          <a:ext cx="10287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39</xdr:row>
      <xdr:rowOff>104775</xdr:rowOff>
    </xdr:from>
    <xdr:to>
      <xdr:col>4</xdr:col>
      <xdr:colOff>1209675</xdr:colOff>
      <xdr:row>39</xdr:row>
      <xdr:rowOff>800100</xdr:rowOff>
    </xdr:to>
    <xdr:pic>
      <xdr:nvPicPr>
        <xdr:cNvPr id="27" name="Picture 1"/>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00600" y="37042725"/>
          <a:ext cx="11811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14</xdr:row>
      <xdr:rowOff>66675</xdr:rowOff>
    </xdr:from>
    <xdr:to>
      <xdr:col>4</xdr:col>
      <xdr:colOff>1047750</xdr:colOff>
      <xdr:row>14</xdr:row>
      <xdr:rowOff>819150</xdr:rowOff>
    </xdr:to>
    <xdr:pic>
      <xdr:nvPicPr>
        <xdr:cNvPr id="28" name="Picture 49"/>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933950" y="10991850"/>
          <a:ext cx="8858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15</xdr:row>
      <xdr:rowOff>85725</xdr:rowOff>
    </xdr:from>
    <xdr:to>
      <xdr:col>4</xdr:col>
      <xdr:colOff>1076325</xdr:colOff>
      <xdr:row>15</xdr:row>
      <xdr:rowOff>838200</xdr:rowOff>
    </xdr:to>
    <xdr:pic>
      <xdr:nvPicPr>
        <xdr:cNvPr id="29" name="Picture 50"/>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962525" y="11877675"/>
          <a:ext cx="8858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16</xdr:row>
      <xdr:rowOff>38100</xdr:rowOff>
    </xdr:from>
    <xdr:to>
      <xdr:col>4</xdr:col>
      <xdr:colOff>1104900</xdr:colOff>
      <xdr:row>16</xdr:row>
      <xdr:rowOff>847725</xdr:rowOff>
    </xdr:to>
    <xdr:pic>
      <xdr:nvPicPr>
        <xdr:cNvPr id="33" name="Picture 38"/>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933950" y="17040225"/>
          <a:ext cx="9429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180975</xdr:colOff>
      <xdr:row>18</xdr:row>
      <xdr:rowOff>66675</xdr:rowOff>
    </xdr:from>
    <xdr:to>
      <xdr:col>4</xdr:col>
      <xdr:colOff>1038225</xdr:colOff>
      <xdr:row>18</xdr:row>
      <xdr:rowOff>828675</xdr:rowOff>
    </xdr:to>
    <xdr:pic>
      <xdr:nvPicPr>
        <xdr:cNvPr id="34"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0" y="18802350"/>
          <a:ext cx="8572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17</xdr:row>
      <xdr:rowOff>66675</xdr:rowOff>
    </xdr:from>
    <xdr:to>
      <xdr:col>4</xdr:col>
      <xdr:colOff>1066800</xdr:colOff>
      <xdr:row>17</xdr:row>
      <xdr:rowOff>800100</xdr:rowOff>
    </xdr:to>
    <xdr:pic>
      <xdr:nvPicPr>
        <xdr:cNvPr id="35" name="Picture 16"/>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943475" y="17935575"/>
          <a:ext cx="8953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19</xdr:row>
      <xdr:rowOff>409575</xdr:rowOff>
    </xdr:from>
    <xdr:to>
      <xdr:col>4</xdr:col>
      <xdr:colOff>1143000</xdr:colOff>
      <xdr:row>20</xdr:row>
      <xdr:rowOff>381000</xdr:rowOff>
    </xdr:to>
    <xdr:pic>
      <xdr:nvPicPr>
        <xdr:cNvPr id="36" name="Picture 66"/>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905375" y="20012025"/>
          <a:ext cx="10096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29</xdr:row>
      <xdr:rowOff>104775</xdr:rowOff>
    </xdr:from>
    <xdr:to>
      <xdr:col>4</xdr:col>
      <xdr:colOff>1028700</xdr:colOff>
      <xdr:row>29</xdr:row>
      <xdr:rowOff>819150</xdr:rowOff>
    </xdr:to>
    <xdr:pic>
      <xdr:nvPicPr>
        <xdr:cNvPr id="37" name="Picture 4"/>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010150" y="28374975"/>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1038225</xdr:colOff>
      <xdr:row>29</xdr:row>
      <xdr:rowOff>742950</xdr:rowOff>
    </xdr:from>
    <xdr:to>
      <xdr:col>5</xdr:col>
      <xdr:colOff>209550</xdr:colOff>
      <xdr:row>31</xdr:row>
      <xdr:rowOff>133351</xdr:rowOff>
    </xdr:to>
    <xdr:pic>
      <xdr:nvPicPr>
        <xdr:cNvPr id="38" name="Picture 5"/>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714875" y="29013150"/>
          <a:ext cx="14954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28</xdr:row>
      <xdr:rowOff>9525</xdr:rowOff>
    </xdr:from>
    <xdr:to>
      <xdr:col>4</xdr:col>
      <xdr:colOff>1162050</xdr:colOff>
      <xdr:row>28</xdr:row>
      <xdr:rowOff>838200</xdr:rowOff>
    </xdr:to>
    <xdr:pic>
      <xdr:nvPicPr>
        <xdr:cNvPr id="39" name="Picture 12"/>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924425" y="27412950"/>
          <a:ext cx="10096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200025</xdr:colOff>
      <xdr:row>10</xdr:row>
      <xdr:rowOff>342900</xdr:rowOff>
    </xdr:from>
    <xdr:to>
      <xdr:col>4</xdr:col>
      <xdr:colOff>1085850</xdr:colOff>
      <xdr:row>11</xdr:row>
      <xdr:rowOff>209550</xdr:rowOff>
    </xdr:to>
    <xdr:pic>
      <xdr:nvPicPr>
        <xdr:cNvPr id="41" name="Picture 5"/>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972050" y="6543675"/>
          <a:ext cx="8858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11</xdr:row>
      <xdr:rowOff>514350</xdr:rowOff>
    </xdr:from>
    <xdr:to>
      <xdr:col>4</xdr:col>
      <xdr:colOff>1133475</xdr:colOff>
      <xdr:row>12</xdr:row>
      <xdr:rowOff>333375</xdr:rowOff>
    </xdr:to>
    <xdr:pic>
      <xdr:nvPicPr>
        <xdr:cNvPr id="42" name="Picture 6"/>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5000625" y="7581900"/>
          <a:ext cx="9048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219075</xdr:colOff>
      <xdr:row>24</xdr:row>
      <xdr:rowOff>28575</xdr:rowOff>
    </xdr:from>
    <xdr:to>
      <xdr:col>4</xdr:col>
      <xdr:colOff>1019175</xdr:colOff>
      <xdr:row>25</xdr:row>
      <xdr:rowOff>-1</xdr:rowOff>
    </xdr:to>
    <xdr:pic>
      <xdr:nvPicPr>
        <xdr:cNvPr id="43" name="Picture 2"/>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4991100" y="23964900"/>
          <a:ext cx="8001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1066800</xdr:colOff>
      <xdr:row>24</xdr:row>
      <xdr:rowOff>752475</xdr:rowOff>
    </xdr:from>
    <xdr:to>
      <xdr:col>5</xdr:col>
      <xdr:colOff>95250</xdr:colOff>
      <xdr:row>26</xdr:row>
      <xdr:rowOff>152400</xdr:rowOff>
    </xdr:to>
    <xdr:pic>
      <xdr:nvPicPr>
        <xdr:cNvPr id="44" name="Picture 5"/>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4743450" y="24688800"/>
          <a:ext cx="13525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26</xdr:row>
      <xdr:rowOff>28575</xdr:rowOff>
    </xdr:from>
    <xdr:to>
      <xdr:col>4</xdr:col>
      <xdr:colOff>1000125</xdr:colOff>
      <xdr:row>27</xdr:row>
      <xdr:rowOff>0</xdr:rowOff>
    </xdr:to>
    <xdr:pic>
      <xdr:nvPicPr>
        <xdr:cNvPr id="45" name="Picture 2"/>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019675" y="25698450"/>
          <a:ext cx="7524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31</xdr:row>
      <xdr:rowOff>19050</xdr:rowOff>
    </xdr:from>
    <xdr:to>
      <xdr:col>4</xdr:col>
      <xdr:colOff>990600</xdr:colOff>
      <xdr:row>31</xdr:row>
      <xdr:rowOff>809625</xdr:rowOff>
    </xdr:to>
    <xdr:pic>
      <xdr:nvPicPr>
        <xdr:cNvPr id="46" name="Picture 13"/>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4981575" y="30022800"/>
          <a:ext cx="781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32</xdr:row>
      <xdr:rowOff>38100</xdr:rowOff>
    </xdr:from>
    <xdr:to>
      <xdr:col>4</xdr:col>
      <xdr:colOff>1019175</xdr:colOff>
      <xdr:row>32</xdr:row>
      <xdr:rowOff>828675</xdr:rowOff>
    </xdr:to>
    <xdr:pic>
      <xdr:nvPicPr>
        <xdr:cNvPr id="47" name="Picture 8"/>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5038725" y="30908625"/>
          <a:ext cx="7524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33</xdr:row>
      <xdr:rowOff>47625</xdr:rowOff>
    </xdr:from>
    <xdr:to>
      <xdr:col>4</xdr:col>
      <xdr:colOff>990600</xdr:colOff>
      <xdr:row>33</xdr:row>
      <xdr:rowOff>838200</xdr:rowOff>
    </xdr:to>
    <xdr:pic>
      <xdr:nvPicPr>
        <xdr:cNvPr id="48" name="Picture 65"/>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5010150" y="31784925"/>
          <a:ext cx="7524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276225</xdr:colOff>
      <xdr:row>34</xdr:row>
      <xdr:rowOff>57150</xdr:rowOff>
    </xdr:from>
    <xdr:to>
      <xdr:col>4</xdr:col>
      <xdr:colOff>1009650</xdr:colOff>
      <xdr:row>34</xdr:row>
      <xdr:rowOff>838200</xdr:rowOff>
    </xdr:to>
    <xdr:pic>
      <xdr:nvPicPr>
        <xdr:cNvPr id="49" name="Picture 58"/>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5048250" y="32661225"/>
          <a:ext cx="7334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38</xdr:row>
      <xdr:rowOff>57150</xdr:rowOff>
    </xdr:from>
    <xdr:to>
      <xdr:col>4</xdr:col>
      <xdr:colOff>1028700</xdr:colOff>
      <xdr:row>38</xdr:row>
      <xdr:rowOff>828675</xdr:rowOff>
    </xdr:to>
    <xdr:pic>
      <xdr:nvPicPr>
        <xdr:cNvPr id="50" name="Picture 4"/>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5010150" y="36128325"/>
          <a:ext cx="7905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44</xdr:row>
      <xdr:rowOff>352425</xdr:rowOff>
    </xdr:from>
    <xdr:to>
      <xdr:col>4</xdr:col>
      <xdr:colOff>1143000</xdr:colOff>
      <xdr:row>45</xdr:row>
      <xdr:rowOff>295276</xdr:rowOff>
    </xdr:to>
    <xdr:pic>
      <xdr:nvPicPr>
        <xdr:cNvPr id="51" name="Picture 69"/>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4914900" y="41690925"/>
          <a:ext cx="1000125" cy="81915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pic>
    <xdr:clientData/>
  </xdr:twoCellAnchor>
  <xdr:twoCellAnchor editAs="oneCell">
    <xdr:from>
      <xdr:col>4</xdr:col>
      <xdr:colOff>28575</xdr:colOff>
      <xdr:row>45</xdr:row>
      <xdr:rowOff>523875</xdr:rowOff>
    </xdr:from>
    <xdr:to>
      <xdr:col>4</xdr:col>
      <xdr:colOff>1085850</xdr:colOff>
      <xdr:row>46</xdr:row>
      <xdr:rowOff>485774</xdr:rowOff>
    </xdr:to>
    <xdr:pic>
      <xdr:nvPicPr>
        <xdr:cNvPr id="52" name="Picture 2"/>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4800600" y="42738675"/>
          <a:ext cx="10572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83344</xdr:colOff>
      <xdr:row>0</xdr:row>
      <xdr:rowOff>47625</xdr:rowOff>
    </xdr:from>
    <xdr:to>
      <xdr:col>1</xdr:col>
      <xdr:colOff>1133258</xdr:colOff>
      <xdr:row>2</xdr:row>
      <xdr:rowOff>154781</xdr:rowOff>
    </xdr:to>
    <xdr:pic>
      <xdr:nvPicPr>
        <xdr:cNvPr id="53" name="Picture 52"/>
        <xdr:cNvPicPr>
          <a:picLocks noChangeAspect="1"/>
        </xdr:cNvPicPr>
      </xdr:nvPicPr>
      <xdr:blipFill>
        <a:blip xmlns:r="http://schemas.openxmlformats.org/officeDocument/2006/relationships" r:embed="rId34"/>
        <a:stretch>
          <a:fillRect/>
        </a:stretch>
      </xdr:blipFill>
      <xdr:spPr>
        <a:xfrm>
          <a:off x="83344" y="47625"/>
          <a:ext cx="2216727" cy="6548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127000</xdr:colOff>
      <xdr:row>6</xdr:row>
      <xdr:rowOff>47625</xdr:rowOff>
    </xdr:from>
    <xdr:to>
      <xdr:col>2</xdr:col>
      <xdr:colOff>606425</xdr:colOff>
      <xdr:row>7</xdr:row>
      <xdr:rowOff>85725</xdr:rowOff>
    </xdr:to>
    <xdr:pic>
      <xdr:nvPicPr>
        <xdr:cNvPr id="2" name="Picture 1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1190625"/>
          <a:ext cx="1755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158750</xdr:colOff>
      <xdr:row>1</xdr:row>
      <xdr:rowOff>47625</xdr:rowOff>
    </xdr:from>
    <xdr:to>
      <xdr:col>2</xdr:col>
      <xdr:colOff>1105477</xdr:colOff>
      <xdr:row>5</xdr:row>
      <xdr:rowOff>79375</xdr:rowOff>
    </xdr:to>
    <xdr:pic>
      <xdr:nvPicPr>
        <xdr:cNvPr id="3" name="Picture 2"/>
        <xdr:cNvPicPr>
          <a:picLocks noChangeAspect="1"/>
        </xdr:cNvPicPr>
      </xdr:nvPicPr>
      <xdr:blipFill>
        <a:blip xmlns:r="http://schemas.openxmlformats.org/officeDocument/2006/relationships" r:embed="rId2"/>
        <a:stretch>
          <a:fillRect/>
        </a:stretch>
      </xdr:blipFill>
      <xdr:spPr>
        <a:xfrm>
          <a:off x="158750" y="238125"/>
          <a:ext cx="2223077" cy="793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2381</xdr:rowOff>
    </xdr:from>
    <xdr:to>
      <xdr:col>2</xdr:col>
      <xdr:colOff>166687</xdr:colOff>
      <xdr:row>5</xdr:row>
      <xdr:rowOff>40481</xdr:rowOff>
    </xdr:to>
    <xdr:pic>
      <xdr:nvPicPr>
        <xdr:cNvPr id="2" name="Picture 1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4381"/>
          <a:ext cx="1747837"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119063</xdr:colOff>
      <xdr:row>0</xdr:row>
      <xdr:rowOff>95250</xdr:rowOff>
    </xdr:from>
    <xdr:to>
      <xdr:col>2</xdr:col>
      <xdr:colOff>764165</xdr:colOff>
      <xdr:row>3</xdr:row>
      <xdr:rowOff>178594</xdr:rowOff>
    </xdr:to>
    <xdr:pic>
      <xdr:nvPicPr>
        <xdr:cNvPr id="3" name="Picture 2"/>
        <xdr:cNvPicPr>
          <a:picLocks noChangeAspect="1"/>
        </xdr:cNvPicPr>
      </xdr:nvPicPr>
      <xdr:blipFill>
        <a:blip xmlns:r="http://schemas.openxmlformats.org/officeDocument/2006/relationships" r:embed="rId2"/>
        <a:stretch>
          <a:fillRect/>
        </a:stretch>
      </xdr:blipFill>
      <xdr:spPr>
        <a:xfrm>
          <a:off x="119063" y="95250"/>
          <a:ext cx="2226252" cy="6548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842427</xdr:colOff>
      <xdr:row>2</xdr:row>
      <xdr:rowOff>76200</xdr:rowOff>
    </xdr:from>
    <xdr:to>
      <xdr:col>7</xdr:col>
      <xdr:colOff>21167</xdr:colOff>
      <xdr:row>5</xdr:row>
      <xdr:rowOff>0</xdr:rowOff>
    </xdr:to>
    <xdr:sp macro="" textlink="">
      <xdr:nvSpPr>
        <xdr:cNvPr id="3" name="Text Box 37"/>
        <xdr:cNvSpPr txBox="1">
          <a:spLocks noChangeArrowheads="1"/>
        </xdr:cNvSpPr>
      </xdr:nvSpPr>
      <xdr:spPr bwMode="auto">
        <a:xfrm>
          <a:off x="1690152" y="76200"/>
          <a:ext cx="13142390" cy="895350"/>
        </a:xfrm>
        <a:prstGeom prst="rect">
          <a:avLst/>
        </a:prstGeom>
        <a:noFill/>
        <a:ln w="9525">
          <a:noFill/>
          <a:miter lim="800000"/>
          <a:headEnd/>
          <a:tailEnd/>
        </a:ln>
      </xdr:spPr>
      <xdr:txBody>
        <a:bodyPr vertOverflow="clip" wrap="square" lIns="45720" tIns="41148" rIns="0" bIns="0" anchor="t" upright="1"/>
        <a:lstStyle/>
        <a:p>
          <a:pPr algn="ctr" rtl="0">
            <a:lnSpc>
              <a:spcPts val="1200"/>
            </a:lnSpc>
            <a:defRPr sz="1000"/>
          </a:pPr>
          <a:endParaRPr lang="en-US" sz="1600" b="0" i="0" u="none" strike="noStrike" baseline="0">
            <a:solidFill>
              <a:srgbClr val="FFFFFF"/>
            </a:solidFill>
            <a:latin typeface="Futura Bk"/>
          </a:endParaRPr>
        </a:p>
      </xdr:txBody>
    </xdr:sp>
    <xdr:clientData/>
  </xdr:twoCellAnchor>
  <xdr:twoCellAnchor editAs="oneCell">
    <xdr:from>
      <xdr:col>0</xdr:col>
      <xdr:colOff>21166</xdr:colOff>
      <xdr:row>0</xdr:row>
      <xdr:rowOff>21167</xdr:rowOff>
    </xdr:from>
    <xdr:to>
      <xdr:col>2</xdr:col>
      <xdr:colOff>42332</xdr:colOff>
      <xdr:row>4</xdr:row>
      <xdr:rowOff>74083</xdr:rowOff>
    </xdr:to>
    <xdr:pic>
      <xdr:nvPicPr>
        <xdr:cNvPr id="4" name="Picture 3"/>
        <xdr:cNvPicPr>
          <a:picLocks noChangeAspect="1"/>
        </xdr:cNvPicPr>
      </xdr:nvPicPr>
      <xdr:blipFill>
        <a:blip xmlns:r="http://schemas.openxmlformats.org/officeDocument/2006/relationships" r:embed="rId1"/>
        <a:stretch>
          <a:fillRect/>
        </a:stretch>
      </xdr:blipFill>
      <xdr:spPr>
        <a:xfrm>
          <a:off x="21166" y="21167"/>
          <a:ext cx="1820333" cy="6984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2</xdr:row>
      <xdr:rowOff>0</xdr:rowOff>
    </xdr:from>
    <xdr:to>
      <xdr:col>0</xdr:col>
      <xdr:colOff>605971</xdr:colOff>
      <xdr:row>2</xdr:row>
      <xdr:rowOff>0</xdr:rowOff>
    </xdr:to>
    <xdr:sp macro="" textlink="">
      <xdr:nvSpPr>
        <xdr:cNvPr id="2" name="Oval 1"/>
        <xdr:cNvSpPr/>
      </xdr:nvSpPr>
      <xdr:spPr>
        <a:xfrm>
          <a:off x="66675" y="190500"/>
          <a:ext cx="539296" cy="573411"/>
        </a:xfrm>
        <a:prstGeom prst="ellipse">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en-US"/>
        </a:p>
      </xdr:txBody>
    </xdr:sp>
    <xdr:clientData/>
  </xdr:twoCellAnchor>
  <xdr:twoCellAnchor editAs="oneCell">
    <xdr:from>
      <xdr:col>3</xdr:col>
      <xdr:colOff>2356825</xdr:colOff>
      <xdr:row>3</xdr:row>
      <xdr:rowOff>29766</xdr:rowOff>
    </xdr:from>
    <xdr:to>
      <xdr:col>3</xdr:col>
      <xdr:colOff>2986484</xdr:colOff>
      <xdr:row>5</xdr:row>
      <xdr:rowOff>109142</xdr:rowOff>
    </xdr:to>
    <xdr:pic>
      <xdr:nvPicPr>
        <xdr:cNvPr id="3" name="Picture 2" descr="HP Logo jpg.jpg"/>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920888" y="724297"/>
          <a:ext cx="629659" cy="426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40</xdr:row>
      <xdr:rowOff>0</xdr:rowOff>
    </xdr:from>
    <xdr:to>
      <xdr:col>4</xdr:col>
      <xdr:colOff>326250</xdr:colOff>
      <xdr:row>53</xdr:row>
      <xdr:rowOff>149725</xdr:rowOff>
    </xdr:to>
    <xdr:pic>
      <xdr:nvPicPr>
        <xdr:cNvPr id="6" name="Picture 5"/>
        <xdr:cNvPicPr>
          <a:picLocks noChangeAspect="1"/>
        </xdr:cNvPicPr>
      </xdr:nvPicPr>
      <xdr:blipFill>
        <a:blip xmlns:r="http://schemas.openxmlformats.org/officeDocument/2006/relationships" r:embed="rId2"/>
        <a:stretch>
          <a:fillRect/>
        </a:stretch>
      </xdr:blipFill>
      <xdr:spPr>
        <a:xfrm>
          <a:off x="4564063" y="9515078"/>
          <a:ext cx="6200000" cy="2352381"/>
        </a:xfrm>
        <a:prstGeom prst="rect">
          <a:avLst/>
        </a:prstGeom>
      </xdr:spPr>
    </xdr:pic>
    <xdr:clientData/>
  </xdr:twoCellAnchor>
  <xdr:twoCellAnchor editAs="oneCell">
    <xdr:from>
      <xdr:col>1</xdr:col>
      <xdr:colOff>178593</xdr:colOff>
      <xdr:row>42</xdr:row>
      <xdr:rowOff>29766</xdr:rowOff>
    </xdr:from>
    <xdr:to>
      <xdr:col>2</xdr:col>
      <xdr:colOff>1874253</xdr:colOff>
      <xdr:row>50</xdr:row>
      <xdr:rowOff>26276</xdr:rowOff>
    </xdr:to>
    <xdr:pic>
      <xdr:nvPicPr>
        <xdr:cNvPr id="8" name="Picture 7"/>
        <xdr:cNvPicPr>
          <a:picLocks noChangeAspect="1"/>
        </xdr:cNvPicPr>
      </xdr:nvPicPr>
      <xdr:blipFill>
        <a:blip xmlns:r="http://schemas.openxmlformats.org/officeDocument/2006/relationships" r:embed="rId3"/>
        <a:stretch>
          <a:fillRect/>
        </a:stretch>
      </xdr:blipFill>
      <xdr:spPr>
        <a:xfrm>
          <a:off x="1815702" y="9862344"/>
          <a:ext cx="2648160" cy="1266510"/>
        </a:xfrm>
        <a:prstGeom prst="rect">
          <a:avLst/>
        </a:prstGeom>
      </xdr:spPr>
    </xdr:pic>
    <xdr:clientData/>
  </xdr:twoCellAnchor>
  <xdr:twoCellAnchor editAs="oneCell">
    <xdr:from>
      <xdr:col>0</xdr:col>
      <xdr:colOff>69452</xdr:colOff>
      <xdr:row>0</xdr:row>
      <xdr:rowOff>99218</xdr:rowOff>
    </xdr:from>
    <xdr:to>
      <xdr:col>1</xdr:col>
      <xdr:colOff>186904</xdr:colOff>
      <xdr:row>2</xdr:row>
      <xdr:rowOff>49609</xdr:rowOff>
    </xdr:to>
    <xdr:pic>
      <xdr:nvPicPr>
        <xdr:cNvPr id="9" name="Picture 8"/>
        <xdr:cNvPicPr>
          <a:picLocks noChangeAspect="1"/>
        </xdr:cNvPicPr>
      </xdr:nvPicPr>
      <xdr:blipFill>
        <a:blip xmlns:r="http://schemas.openxmlformats.org/officeDocument/2006/relationships" r:embed="rId4"/>
        <a:stretch>
          <a:fillRect/>
        </a:stretch>
      </xdr:blipFill>
      <xdr:spPr>
        <a:xfrm>
          <a:off x="69452" y="99218"/>
          <a:ext cx="1754561" cy="4067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2695575" cy="871296"/>
    <xdr:pic>
      <xdr:nvPicPr>
        <xdr:cNvPr id="2" name="Picture 1"/>
        <xdr:cNvPicPr>
          <a:picLocks noChangeAspect="1"/>
        </xdr:cNvPicPr>
      </xdr:nvPicPr>
      <xdr:blipFill>
        <a:blip xmlns:r="http://schemas.openxmlformats.org/officeDocument/2006/relationships" r:embed="rId1"/>
        <a:stretch>
          <a:fillRect/>
        </a:stretch>
      </xdr:blipFill>
      <xdr:spPr>
        <a:xfrm>
          <a:off x="0" y="0"/>
          <a:ext cx="2695575" cy="87129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2695575" cy="871296"/>
    <xdr:pic>
      <xdr:nvPicPr>
        <xdr:cNvPr id="2" name="Picture 1"/>
        <xdr:cNvPicPr>
          <a:picLocks noChangeAspect="1"/>
        </xdr:cNvPicPr>
      </xdr:nvPicPr>
      <xdr:blipFill>
        <a:blip xmlns:r="http://schemas.openxmlformats.org/officeDocument/2006/relationships" r:embed="rId1"/>
        <a:stretch>
          <a:fillRect/>
        </a:stretch>
      </xdr:blipFill>
      <xdr:spPr>
        <a:xfrm>
          <a:off x="0" y="0"/>
          <a:ext cx="2695575" cy="871296"/>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1360343</xdr:colOff>
      <xdr:row>3</xdr:row>
      <xdr:rowOff>233507</xdr:rowOff>
    </xdr:from>
    <xdr:to>
      <xdr:col>2</xdr:col>
      <xdr:colOff>1198417</xdr:colOff>
      <xdr:row>9</xdr:row>
      <xdr:rowOff>280555</xdr:rowOff>
    </xdr:to>
    <xdr:pic>
      <xdr:nvPicPr>
        <xdr:cNvPr id="2" name="Picture 1" descr="http://store.storeimages.cdn-apple.com/8218/as-images.apple.com/is/image/AppleInc/aos/published/images/m/ac/macbook/air/macbook-air-11-step1-hero-2015?wid=250&amp;hei=150&amp;fmt=png-alpha&amp;qlt=95&amp;.v=142593465450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9943" y="1252682"/>
          <a:ext cx="3028949" cy="2514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742950</xdr:colOff>
      <xdr:row>10</xdr:row>
      <xdr:rowOff>225136</xdr:rowOff>
    </xdr:from>
    <xdr:to>
      <xdr:col>1</xdr:col>
      <xdr:colOff>1171575</xdr:colOff>
      <xdr:row>12</xdr:row>
      <xdr:rowOff>16452</xdr:rowOff>
    </xdr:to>
    <xdr:pic>
      <xdr:nvPicPr>
        <xdr:cNvPr id="3" name="Picture 2" descr="http://store.storeimages.cdn-apple.com/8218/as-images.apple.com/is/image/AppleInc/aos/published/images/s/te/step1/mac/step1-mac-new-badge-2013?wid=45&amp;hei=20&amp;fmt=png-alpha&amp;qlt=95&amp;.v=140079649054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2550" y="4006561"/>
          <a:ext cx="428625" cy="381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1086716</xdr:colOff>
      <xdr:row>10</xdr:row>
      <xdr:rowOff>129887</xdr:rowOff>
    </xdr:from>
    <xdr:to>
      <xdr:col>2</xdr:col>
      <xdr:colOff>1515341</xdr:colOff>
      <xdr:row>11</xdr:row>
      <xdr:rowOff>224271</xdr:rowOff>
    </xdr:to>
    <xdr:pic>
      <xdr:nvPicPr>
        <xdr:cNvPr id="4" name="Picture 3" descr="http://store.storeimages.cdn-apple.com/8218/as-images.apple.com/is/image/AppleInc/aos/published/images/s/te/step1/mac/step1-mac-new-badge-2013?wid=45&amp;hei=20&amp;fmt=png-alpha&amp;qlt=95&amp;.v=140079649054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87191" y="3911312"/>
          <a:ext cx="428625" cy="389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1212273</xdr:colOff>
      <xdr:row>4</xdr:row>
      <xdr:rowOff>51955</xdr:rowOff>
    </xdr:from>
    <xdr:to>
      <xdr:col>4</xdr:col>
      <xdr:colOff>2060864</xdr:colOff>
      <xdr:row>10</xdr:row>
      <xdr:rowOff>43296</xdr:rowOff>
    </xdr:to>
    <xdr:pic>
      <xdr:nvPicPr>
        <xdr:cNvPr id="5" name="Picture 4" descr="http://store.storeimages.cdn-apple.com/8218/as-images.apple.com/is/image/AppleInc/aos/published/images/m/ac/macbook/air/macbook-air-13-step1-hero-2015?wid=258&amp;hei=150&amp;fmt=png-alpha&amp;qlt=95&amp;.v=142592409936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03623" y="1404505"/>
          <a:ext cx="3972791" cy="2420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742950</xdr:colOff>
      <xdr:row>10</xdr:row>
      <xdr:rowOff>159328</xdr:rowOff>
    </xdr:from>
    <xdr:to>
      <xdr:col>3</xdr:col>
      <xdr:colOff>1171575</xdr:colOff>
      <xdr:row>11</xdr:row>
      <xdr:rowOff>256887</xdr:rowOff>
    </xdr:to>
    <xdr:pic>
      <xdr:nvPicPr>
        <xdr:cNvPr id="6" name="Picture 5" descr="http://store.storeimages.cdn-apple.com/8218/as-images.apple.com/is/image/AppleInc/aos/published/images/s/te/step1/mac/step1-mac-new-badge-2013?wid=45&amp;hei=20&amp;fmt=png-alpha&amp;qlt=95&amp;.v=140079649054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34300" y="3940753"/>
          <a:ext cx="428625" cy="392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676275</xdr:colOff>
      <xdr:row>10</xdr:row>
      <xdr:rowOff>178377</xdr:rowOff>
    </xdr:from>
    <xdr:to>
      <xdr:col>4</xdr:col>
      <xdr:colOff>1104900</xdr:colOff>
      <xdr:row>12</xdr:row>
      <xdr:rowOff>25977</xdr:rowOff>
    </xdr:to>
    <xdr:pic>
      <xdr:nvPicPr>
        <xdr:cNvPr id="7" name="Picture 6" descr="http://store.storeimages.cdn-apple.com/8218/as-images.apple.com/is/image/AppleInc/aos/published/images/s/te/step1/mac/step1-mac-new-badge-2013?wid=45&amp;hei=20&amp;fmt=png-alpha&amp;qlt=95&amp;.v=140079649054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91825" y="3959802"/>
          <a:ext cx="428625"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62345</xdr:colOff>
      <xdr:row>23</xdr:row>
      <xdr:rowOff>287482</xdr:rowOff>
    </xdr:from>
    <xdr:to>
      <xdr:col>1</xdr:col>
      <xdr:colOff>1157720</xdr:colOff>
      <xdr:row>26</xdr:row>
      <xdr:rowOff>31750</xdr:rowOff>
    </xdr:to>
    <xdr:pic>
      <xdr:nvPicPr>
        <xdr:cNvPr id="8" name="Picture 7" descr="http://store.storeimages.cdn-apple.com/8218/as-images.apple.com/is/image/AppleInc/aos/published/images/m/ac/macbookpro/13/macbookpro-13-retina-select-2015?wid=115&amp;hei=68&amp;fmt=png-alpha&amp;qlt=95&amp;.v=142591999692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1945" y="8574232"/>
          <a:ext cx="1095375" cy="630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202335</xdr:colOff>
      <xdr:row>26</xdr:row>
      <xdr:rowOff>199158</xdr:rowOff>
    </xdr:from>
    <xdr:to>
      <xdr:col>1</xdr:col>
      <xdr:colOff>897660</xdr:colOff>
      <xdr:row>28</xdr:row>
      <xdr:rowOff>40408</xdr:rowOff>
    </xdr:to>
    <xdr:pic>
      <xdr:nvPicPr>
        <xdr:cNvPr id="9" name="Picture 8" descr="http://store.storeimages.cdn-apple.com/8218/as-images.apple.com/is/image/AppleInc/aos/published/images/s/te/step1/mac/step1-mac-new-badge-2013?wid=45&amp;hei=20&amp;fmt=png-alpha&amp;qlt=95&amp;.v=140079649054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1935" y="9371733"/>
          <a:ext cx="695325" cy="43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44</xdr:row>
      <xdr:rowOff>0</xdr:rowOff>
    </xdr:from>
    <xdr:to>
      <xdr:col>1</xdr:col>
      <xdr:colOff>1238250</xdr:colOff>
      <xdr:row>46</xdr:row>
      <xdr:rowOff>120652</xdr:rowOff>
    </xdr:to>
    <xdr:pic>
      <xdr:nvPicPr>
        <xdr:cNvPr id="10" name="Picture 9" descr="http://store.storeimages.cdn-apple.com/8218/as-images.apple.com/is/image/AppleInc/aos/published/images/m/ac/macbookpro/15/macbookpro-15-retina-select-2015?wid=130&amp;hei=76&amp;fmt=png-alpha&amp;qlt=95&amp;.v=142592223473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0" y="15154275"/>
          <a:ext cx="1238250" cy="711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44</xdr:row>
      <xdr:rowOff>63500</xdr:rowOff>
    </xdr:from>
    <xdr:to>
      <xdr:col>2</xdr:col>
      <xdr:colOff>1314450</xdr:colOff>
      <xdr:row>46</xdr:row>
      <xdr:rowOff>184152</xdr:rowOff>
    </xdr:to>
    <xdr:pic>
      <xdr:nvPicPr>
        <xdr:cNvPr id="11" name="Picture 10" descr="http://store.storeimages.cdn-apple.com/8218/as-images.apple.com/is/image/AppleInc/aos/published/images/m/ac/macbookpro/15/macbookpro-15-retina-select-2015?wid=130&amp;hei=76&amp;fmt=png-alpha&amp;qlt=95&amp;.v=142592223473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76675" y="15217775"/>
          <a:ext cx="1238250" cy="711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473363</xdr:colOff>
      <xdr:row>24</xdr:row>
      <xdr:rowOff>0</xdr:rowOff>
    </xdr:from>
    <xdr:ext cx="1095375" cy="647700"/>
    <xdr:pic>
      <xdr:nvPicPr>
        <xdr:cNvPr id="12" name="Picture 11" descr="http://store.storeimages.cdn-apple.com/8218/as-images.apple.com/is/image/AppleInc/aos/published/images/m/ac/macbookpro/13/macbookpro-13-retina-select-2015?wid=115&amp;hei=68&amp;fmt=png-alpha&amp;qlt=95&amp;.v=142591999692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73838" y="8582025"/>
          <a:ext cx="1095375" cy="647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639041</xdr:colOff>
      <xdr:row>26</xdr:row>
      <xdr:rowOff>207818</xdr:rowOff>
    </xdr:from>
    <xdr:ext cx="796925" cy="409575"/>
    <xdr:pic>
      <xdr:nvPicPr>
        <xdr:cNvPr id="13" name="Picture 12" descr="http://store.storeimages.cdn-apple.com/8218/as-images.apple.com/is/image/AppleInc/aos/published/images/s/te/step1/mac/step1-mac-new-badge-2013?wid=45&amp;hei=20&amp;fmt=png-alpha&amp;qlt=95&amp;.v=140079649054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39516" y="9380393"/>
          <a:ext cx="796925" cy="409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859271</xdr:colOff>
      <xdr:row>24</xdr:row>
      <xdr:rowOff>65232</xdr:rowOff>
    </xdr:from>
    <xdr:ext cx="1095375" cy="647700"/>
    <xdr:pic>
      <xdr:nvPicPr>
        <xdr:cNvPr id="14" name="Picture 13" descr="http://store.storeimages.cdn-apple.com/8218/as-images.apple.com/is/image/AppleInc/aos/published/images/m/ac/macbookpro/13/macbookpro-13-retina-select-2015?wid=115&amp;hei=68&amp;fmt=png-alpha&amp;qlt=95&amp;.v=142591999692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850621" y="8647257"/>
          <a:ext cx="1095375" cy="647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994063</xdr:colOff>
      <xdr:row>26</xdr:row>
      <xdr:rowOff>233207</xdr:rowOff>
    </xdr:from>
    <xdr:ext cx="765175" cy="460963"/>
    <xdr:pic>
      <xdr:nvPicPr>
        <xdr:cNvPr id="15" name="Picture 14" descr="http://store.storeimages.cdn-apple.com/8218/as-images.apple.com/is/image/AppleInc/aos/published/images/s/te/step1/mac/step1-mac-new-badge-2013?wid=45&amp;hei=20&amp;fmt=png-alpha&amp;qlt=95&amp;.v=140079649054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85413" y="9405782"/>
          <a:ext cx="765175" cy="4609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682624</xdr:colOff>
      <xdr:row>46</xdr:row>
      <xdr:rowOff>301624</xdr:rowOff>
    </xdr:from>
    <xdr:to>
      <xdr:col>1</xdr:col>
      <xdr:colOff>1095374</xdr:colOff>
      <xdr:row>48</xdr:row>
      <xdr:rowOff>176634</xdr:rowOff>
    </xdr:to>
    <xdr:pic>
      <xdr:nvPicPr>
        <xdr:cNvPr id="16" name="Picture 15"/>
        <xdr:cNvPicPr>
          <a:picLocks noChangeAspect="1"/>
        </xdr:cNvPicPr>
      </xdr:nvPicPr>
      <xdr:blipFill>
        <a:blip xmlns:r="http://schemas.openxmlformats.org/officeDocument/2006/relationships" r:embed="rId6"/>
        <a:stretch>
          <a:fillRect/>
        </a:stretch>
      </xdr:blipFill>
      <xdr:spPr>
        <a:xfrm>
          <a:off x="606424" y="16036924"/>
          <a:ext cx="1098550" cy="475085"/>
        </a:xfrm>
        <a:prstGeom prst="rect">
          <a:avLst/>
        </a:prstGeom>
      </xdr:spPr>
    </xdr:pic>
    <xdr:clientData/>
  </xdr:twoCellAnchor>
  <xdr:twoCellAnchor editAs="oneCell">
    <xdr:from>
      <xdr:col>2</xdr:col>
      <xdr:colOff>246783</xdr:colOff>
      <xdr:row>47</xdr:row>
      <xdr:rowOff>32327</xdr:rowOff>
    </xdr:from>
    <xdr:to>
      <xdr:col>2</xdr:col>
      <xdr:colOff>1224147</xdr:colOff>
      <xdr:row>48</xdr:row>
      <xdr:rowOff>161636</xdr:rowOff>
    </xdr:to>
    <xdr:pic>
      <xdr:nvPicPr>
        <xdr:cNvPr id="17" name="Picture 16"/>
        <xdr:cNvPicPr>
          <a:picLocks noChangeAspect="1"/>
        </xdr:cNvPicPr>
      </xdr:nvPicPr>
      <xdr:blipFill>
        <a:blip xmlns:r="http://schemas.openxmlformats.org/officeDocument/2006/relationships" r:embed="rId7"/>
        <a:stretch>
          <a:fillRect/>
        </a:stretch>
      </xdr:blipFill>
      <xdr:spPr>
        <a:xfrm>
          <a:off x="4047258" y="16072427"/>
          <a:ext cx="977364" cy="424584"/>
        </a:xfrm>
        <a:prstGeom prst="rect">
          <a:avLst/>
        </a:prstGeom>
      </xdr:spPr>
    </xdr:pic>
    <xdr:clientData/>
  </xdr:twoCellAnchor>
  <xdr:twoCellAnchor editAs="oneCell">
    <xdr:from>
      <xdr:col>0</xdr:col>
      <xdr:colOff>450272</xdr:colOff>
      <xdr:row>0</xdr:row>
      <xdr:rowOff>242455</xdr:rowOff>
    </xdr:from>
    <xdr:to>
      <xdr:col>1</xdr:col>
      <xdr:colOff>1598697</xdr:colOff>
      <xdr:row>3</xdr:row>
      <xdr:rowOff>129065</xdr:rowOff>
    </xdr:to>
    <xdr:pic>
      <xdr:nvPicPr>
        <xdr:cNvPr id="18" name="Picture 17"/>
        <xdr:cNvPicPr>
          <a:picLocks noChangeAspect="1"/>
        </xdr:cNvPicPr>
      </xdr:nvPicPr>
      <xdr:blipFill>
        <a:blip xmlns:r="http://schemas.openxmlformats.org/officeDocument/2006/relationships" r:embed="rId8"/>
        <a:stretch>
          <a:fillRect/>
        </a:stretch>
      </xdr:blipFill>
      <xdr:spPr>
        <a:xfrm>
          <a:off x="450272" y="242455"/>
          <a:ext cx="1758025" cy="905785"/>
        </a:xfrm>
        <a:prstGeom prst="rect">
          <a:avLst/>
        </a:prstGeom>
      </xdr:spPr>
    </xdr:pic>
    <xdr:clientData/>
  </xdr:twoCellAnchor>
  <xdr:oneCellAnchor>
    <xdr:from>
      <xdr:col>4</xdr:col>
      <xdr:colOff>288635</xdr:colOff>
      <xdr:row>23</xdr:row>
      <xdr:rowOff>277091</xdr:rowOff>
    </xdr:from>
    <xdr:ext cx="1095375" cy="647700"/>
    <xdr:pic>
      <xdr:nvPicPr>
        <xdr:cNvPr id="19" name="Picture 18" descr="http://store.storeimages.cdn-apple.com/8218/as-images.apple.com/is/image/AppleInc/aos/published/images/m/ac/macbookpro/13/macbookpro-13-retina-select-2015?wid=115&amp;hei=68&amp;fmt=png-alpha&amp;qlt=95&amp;.v=142591999692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04185" y="8563841"/>
          <a:ext cx="1095375" cy="647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369454</xdr:colOff>
      <xdr:row>26</xdr:row>
      <xdr:rowOff>173182</xdr:rowOff>
    </xdr:from>
    <xdr:ext cx="765175" cy="460963"/>
    <xdr:pic>
      <xdr:nvPicPr>
        <xdr:cNvPr id="20" name="Picture 19" descr="http://store.storeimages.cdn-apple.com/8218/as-images.apple.com/is/image/AppleInc/aos/published/images/s/te/step1/mac/step1-mac-new-badge-2013?wid=45&amp;hei=20&amp;fmt=png-alpha&amp;qlt=95&amp;.v=140079649054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85004" y="9345757"/>
          <a:ext cx="765175" cy="4609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kmori/LOCALS~1/Temp/C.Lotus.Notes.Data/~560169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1/sytan/LOCALS~1/Temp/notes6030C8/Tier%202%20Consumer%20Quota%20Template_MY_Q1%201011_v3.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Startup" Target="DOCUME~1/ADMINI~1/LOCALS~1/Temp/notesEA312D/Lenovo%20PFV%200815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ud%20Data%20Files/123Files/WW%20MFG/Warranty%20Misc/SCEs/SCE%20April%2005%20Sep%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ADMINI~1/LOCALS~1/Temp/notesC9812B/Yukon3%20Loadsheet%202004-1-2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DOCUME~1\RUSSEL~1\LOCALS~1\Temp\notesC4A9C8\~897995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Project/07-Cost/EeePC/EeePC%20Cost%20(New)%20V4_20110321_v13_Q3_v1.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OCUME~1\ADMINI~1\LOCALS~1\Temp\c.notes.data\Base\CANON&amp;CATEPRG0102%201Q%20OL%20by%20MDL%20MA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Barry%20Review/cashflow-Aug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OCUME~1\Saga\LOCALS~1\Temp\notesFFF692\3Q%20Plan%20draft%20040629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work03/POR/Pheonix/P-1%20Note%20POR%2003-14-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My%20Documents/IBM/Yukon/Y3D/Y3DPOR06.17.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ocuments%20and%20Settings\sharonjw\Application%20Data\Microsoft\Excel\Documents%20and%20Settings\ailingta\My%20Documents\A-SMB-NB\NewTemplate\Business%20Case-DT\Thinkcenter\DT-Jul%2010\BC\ASEAN%20DT\MY%20DT%20-Jun%202010-R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OPT%20REPORT\WORK\Work%20File\200310\CRBL10F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Administrator/Desktop/DOCUME~1/ADMINI~1/LOCALS~1/Temp/notesEA312D/IDC%20AP%20PC%20Tracker%20Summary%20Tables%20-%204Q05%20-%20APxPRCxHKxIndia(Lenov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Documents%20and%20Settings\Administrator\My%20Documents\Simin\Express%20India\ASEAN%20THINKCENTRE%20EXPRESS_August%2005_version%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Users\Josephine_ng\AppData\Local\Microsoft\Windows\Temporary%20Internet%20Files\Content.Outlook\68681BKA\Vostro_NB_Jan_(20Dec)_v01%20(2).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DOCUME~1\ADMINI~1\LOCALS~1\Temp\notesC9812B\Convert%20SBB%20to%20Parts%20File%20oCTOBER.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OCUME~1\Saga\LOCALS~1\Temp\notesFFF692\DISTRI%20EUCA%20200503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faizah/Desktop/desktop/NOTEBOOJK/ECS/ECS%20Lenovo%20Consumer%20Notebook%20Desktop%20Tablet%20Reseller%20Price%20List_%20%200307201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OCUME~1\3105\LOCALS~1\Temp\notesFFF692\Express%20Template%20THINKPAD%20Nov%201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1_SJ%20Seo/SJ%20Seo/Working/2_I&amp;E%20FCST/1digit/2003/C_Dec03/03_PCD_1digit_FY%20Actual_SGA%20550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Administrator\Local%20Settings\Temp\notesEA312D\10WK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lulugoh/Documents/Price%20Lists/ASEAN/Q1%20FY1213/ASEAN_Services_Price%20List%20Q1%20FY1213_v1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OCUME~1/ADMINI~1/LOCALS~1/Temp/notesC9812B/DOCUME~1/ADMINI~1/LOCALS~1/Temp/notesC9812B/Yukon3%20Loadsheet%202004-1-2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Personal%20IDC%20folders/Siat%20Siah/PC%20Tracker/1Q04/Country/A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1/ADMINI~1/LOCALS~1/Temp/notesC9812B/DOCUME~1/ADMINI~1/LOCALS~1/Temp/notesC9812B/Kodiak3D%20POR_5-03-20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OCUME~1/ADMINI~1/LOCALS~1/Temp/notesC9812B/AP%20Express%20metrics%20-%203Q05-0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OCUME~1/sunnyooi/LOCALS~1/Temp/notes6030C8/Think%20Tier%202%20SMB%20Quota%20Template_MY_Q1'1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nts%20and%20Settings/Zoey%20Chong/My%20Documents/AP%20Services/Warranty/0708%20Warranty/Accrual/Sep%202Q07%20%20Liability%20Accrual_z.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Documents%20and%20Settings\Zoey%20Chong\My%20Documents\Sgp%20Lenovo\Weekly%20Ops\Aug%2006\BU%20package\BU%20Review%20Templates_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1/lktlee/LOCALS~1/Temp/notes6030C8/T2%20Inventory%20Report%20Q4%20(Jan%20to%20Mar%202011)_Micron%20TM%20Sabah%20(1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Documents%20and%20Settings\Saga\My%20Documents\Work\work041001\A51p%204Q%20campaign%20plan%20041013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cuments%20and%20Settings\Administrator\My%20Documents\Asean%20PCD\2005%20Forecast\Dec05\05%20Oct%202005%20Supply%20Call%20India_newformat_Op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work03/POR/Kodiak3/Kodiak%206%20POR%2006.22.2005%20%20v%202.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Mervyn\Gross%20Profit%20Margin%20Analysis\Open%20order%20as%20at%2010%20April%2006\AUPart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Documents%20and%20Settings\sharonjw\Application%20Data\Microsoft\Excel\Documents%20and%20Settings\ailingta\My%20Documents\A-SMB-NB\Dec10\MY%20NB%20Bz%20Case%20Q4-Jan-Mar2011-Old(jancos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DOCUME~1\IYAMAX31\LOCALS~1\Temp\C.Lotus.Notes.Data\Japan%20Odyssey%20Metrics%202003%204Q%20WK0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ndy_Tan\AppData\Local\Microsoft\Windows\Temporary%20Internet%20Files\Content.Outlook\HMEXSQGD\Copy%20of%20Mix%20%25%20SS_FY13Cycle2_Princeville%201128.xlsx"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Startup" Target="Notes/3Q06FY%20Forecast%20template%20ANZ%20v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Meeting/WBR/Check%20Point%20All%20Lis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ocuments%20and%20Settings/maohwam.ASIAPAC/Local%20Settings/Temporary%20Internet%20Files/OLK2D/CPQRC%20storage%2011-03-03%20My%20maste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Work\XBRAND\2003\BM\CRBL\CRBL041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1_SJ/SJ%20Seo/Working/2_I&amp;E%20FCST/1digit/2002/4Apr02/02Apr_1digit_0410_f_w766_assmt%20R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9.170.187.25\common\OPT%20REPORT\CRBL_Level3\200309\CRBL09F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work03/POR/Sapporo/Sapporo%203A%20%20POR%2001-05-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DOCUME~1/MICHAE~1/LOCALS~1/Temp/C.Notes.Data/~283431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Documents%20and%20Settings/Administrator/Desktop/DOCUME~1/ADMINI~1/LOCALS~1/Temp/notesEA312D/IDC%20AP%20PC%20Tracker%20Summary%20Tables%20-%204Q05%20-%20AP.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Documents%20and%20Settings/Administrator/Desktop/Personal%20IDC%20folders/Siat%20Siah/PC%20Tracker/Macro/Hardcopy_Bas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Documents%20and%20Settings/Administrator/Desktop/DOCUME~1/ADMINI~1/LOCALS~1/Temp/notesEA312D/IDC%20AP%20PC%20Tracker%20Summary%20Tables%20-%204Q05%20-%20ANZ.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ocuments%20and%20Settings/Administrator/Desktop/DOCUME~1/ADMINI~1/LOCALS~1/Temp/notesEA312D/IDC%20AP%20PC%20Tracker%20Summary%20Tables%20-%204Q05%20-%20APEJ.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Documents%20and%20Settings/Administrator/Desktop/DOCUME~1/ADMINI~1/LOCALS~1/Temp/notesEA312D/IDC%20AP%20PC%20Tracker%20Summary%20Tables%20-%204Q05%20-%20APEJ%20ex%20ANZ(Toshib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ocuments%20and%20Settings/Administrator/Desktop/DOCUME~1/ADMINI~1/LOCALS~1/Temp/notesEA312D/IDC%20AP%20PC%20Tracker%20Summary%20Tables%20-%204Q05%20-%20APEJxANZx%20ROAP(MS,%20Toshib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Documents%20and%20Settings/Administrator/Desktop/DOCUME~1/ADMINI~1/LOCALS~1/Temp/notesEA312D/IDC%20AP%20PC%20Tracker%20Summary%20Tables%20-%204Q05%20-%20APxANZxROAP(M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Administrator/Desktop/DOCUME~1/ADMINI~1/LOCALS~1/Temp/notesEA312D/IDC%20AP%20PC%20Tracker%20Summary%20Tables%20-%204Q05%20-%20ASEA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1/YM/LOCALS~1/Temp/notesE1EF34/SB_Summary_4567_su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Documents%20and%20Settings/Administrator/Desktop/DOCUME~1/ADMINI~1/LOCALS~1/Temp/notesEA312D/IDC%20AP%20PC%20Tracker%20Summary%20Tables%20-%204Q05%20-%20ASEANIndia%20(MS,%20Toshib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ocuments%20and%20Settings/Administrator/Desktop/DOCUME~1/ADMINI~1/LOCALS~1/Temp/notesEA312D/IDC%20AP%20PC%20Tracker%20Summary%20Tables%20-%204Q05%20-%20Australi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Administrator/Desktop/DOCUME~1/ADMINI~1/LOCALS~1/Temp/notesEA312D/IDC%20AP%20PC%20Tracker%20Summary%20Tables%20-%204Q05%20-%20Greater%20China.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Administrator/Desktop/DOCUME~1/ADMINI~1/LOCALS~1/Temp/notesEA312D/IDC%20AP%20PC%20Tracker%20Summary%20Tables%20-%204Q05%20-%20Hong%20Kong.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ocuments%20and%20Settings/Administrator/Desktop/DOCUME~1/ADMINI~1/LOCALS~1/Temp/Temporary%20Directory%201%20for%20IDC%20AP%20PC%20Tracker%20Prelim%20Summary%20Tables%201Q06%20-%20Lenovo.zip/IDC%20AP%20PC%20Tracker%20Prelim%20Summary%20Tables%201Q06%20-%20Lenovo.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ocuments%20and%20Settings/Administrator/Desktop/PC%20Tracker/Template/APD%20(Compaq).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ocuments%20and%20Settings/Administrator/Desktop/Personal%20IDC%20folders/Siat%20Siah/PC%20Tracker/Macro/Hardcopy_FF.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Documents%20and%20Settings/Administrator/Desktop/Lenovo/2006/June/AP%20Review/Ops%20Call/080606/Wkn_080607_GMPackage%20I&amp;E.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1/ADMINI~1/LOCALS~1/Temp/notesEA312D/DOCUME~1/ADMINI~1/LOCALS~1/Temp/notesC9812B/Project%20Morph%20V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N3500\&#47560;&#52992;&#54021;\&#51312;&#51008;&#51452;\Y2K%20CA%20PLAN%2000012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Administrator/Desktop/SUBBU/2005/Daliy%20Revenue%202005/Mar05/Reports%20Mar05/PCD%20MIS%20PACK%20Consolidation%20Mar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c_nts2\kakaku\&#31038;&#20869;&#20385;&#26684;&#34920;\storage_rPrice-022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Current%20Projects\MMT%20Tracker%202003\Q1%202003\posted%20file(s)\Worldwide%20Monitor%20Market%20Tracker%20-%20Q1%20200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c_nts2\kakaku\&#31038;&#20869;&#20385;&#26684;&#34920;\monitor_rPrice-02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Work\XBRAND\2004\BM\FCST\0404\2004%202Q%20business%20assessement%20033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J%20Seo/Plan/Chart/Monthly%20FCST%20Meeting/I&amp;E/Biz%20Plan/2001%20Fcst/3Q(Jul)/3Q%20FCST_1digi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M Naming"/>
      <sheetName val="JUN3 POR"/>
      <sheetName val="Jun3 Table"/>
      <sheetName val="Model Table"/>
      <sheetName val="Config. Memo"/>
      <sheetName val="Change History"/>
      <sheetName val="Shell Matrix"/>
      <sheetName val="Building Blocks"/>
      <sheetName val="Specs"/>
      <sheetName val="Life Cycle"/>
      <sheetName val="MTM Count"/>
    </sheetNames>
    <sheetDataSet>
      <sheetData sheetId="0"/>
      <sheetData sheetId="1"/>
      <sheetData sheetId="2" refreshError="1">
        <row r="6">
          <cell r="AD6">
            <v>1</v>
          </cell>
          <cell r="AE6" t="str">
            <v>14" XGA</v>
          </cell>
          <cell r="AF6" t="str">
            <v>M7-32</v>
          </cell>
          <cell r="AG6" t="str">
            <v>10/100</v>
          </cell>
          <cell r="AH6" t="str">
            <v xml:space="preserve"> </v>
          </cell>
          <cell r="AI6" t="str">
            <v xml:space="preserve"> </v>
          </cell>
          <cell r="AJ6" t="str">
            <v>Y</v>
          </cell>
          <cell r="AK6" t="str">
            <v>Y</v>
          </cell>
          <cell r="AL6" t="str">
            <v xml:space="preserve"> </v>
          </cell>
          <cell r="AM6" t="str">
            <v>Modem</v>
          </cell>
          <cell r="AO6" t="str">
            <v>OPEN</v>
          </cell>
          <cell r="AP6" t="str">
            <v>Blank Bezel</v>
          </cell>
          <cell r="AQ6" t="str">
            <v>OPEN</v>
          </cell>
          <cell r="AR6" t="str">
            <v>OPEN</v>
          </cell>
          <cell r="AS6" t="str">
            <v>XP Pro</v>
          </cell>
          <cell r="AT6" t="str">
            <v>N/A</v>
          </cell>
          <cell r="AU6" t="str">
            <v>6 Cell</v>
          </cell>
          <cell r="AX6" t="str">
            <v>1 Yr Depot</v>
          </cell>
        </row>
        <row r="7">
          <cell r="AD7">
            <v>2</v>
          </cell>
          <cell r="AE7" t="str">
            <v>14" XGA</v>
          </cell>
          <cell r="AF7" t="str">
            <v>M7-32</v>
          </cell>
          <cell r="AG7" t="str">
            <v>10/100</v>
          </cell>
          <cell r="AH7" t="str">
            <v xml:space="preserve"> </v>
          </cell>
          <cell r="AI7" t="str">
            <v>Y</v>
          </cell>
          <cell r="AJ7" t="str">
            <v>Y</v>
          </cell>
          <cell r="AK7" t="str">
            <v>Y</v>
          </cell>
          <cell r="AL7" t="str">
            <v xml:space="preserve"> </v>
          </cell>
          <cell r="AM7" t="str">
            <v>Modem</v>
          </cell>
          <cell r="AO7" t="str">
            <v>30GB / 4200rpm</v>
          </cell>
          <cell r="AP7" t="str">
            <v>CD-ROM (12.7mm)</v>
          </cell>
          <cell r="AQ7" t="str">
            <v>128MB</v>
          </cell>
          <cell r="AR7" t="str">
            <v>Cal 802.11b</v>
          </cell>
          <cell r="AS7" t="str">
            <v>XP Home</v>
          </cell>
          <cell r="AT7" t="str">
            <v>SBE</v>
          </cell>
          <cell r="AU7" t="str">
            <v>9 Cell</v>
          </cell>
          <cell r="AX7" t="str">
            <v>3Yr Depot</v>
          </cell>
        </row>
        <row r="8">
          <cell r="AD8">
            <v>3</v>
          </cell>
          <cell r="AE8" t="str">
            <v>14" XGA</v>
          </cell>
          <cell r="AF8" t="str">
            <v>M7-32</v>
          </cell>
          <cell r="AG8" t="str">
            <v>GB</v>
          </cell>
          <cell r="AH8" t="str">
            <v>Y</v>
          </cell>
          <cell r="AI8" t="str">
            <v>Y</v>
          </cell>
          <cell r="AJ8" t="str">
            <v>Y</v>
          </cell>
          <cell r="AK8" t="str">
            <v>Y</v>
          </cell>
          <cell r="AL8" t="str">
            <v xml:space="preserve"> </v>
          </cell>
          <cell r="AM8" t="str">
            <v>Modem</v>
          </cell>
          <cell r="AN8" t="str">
            <v>Ban 1.6GHz</v>
          </cell>
          <cell r="AO8" t="str">
            <v>40GB / 4200rpm</v>
          </cell>
          <cell r="AP8" t="str">
            <v>DVD-ROM (12.7mm)</v>
          </cell>
          <cell r="AQ8" t="str">
            <v>256MB</v>
          </cell>
          <cell r="AR8" t="str">
            <v>802.11a/g</v>
          </cell>
          <cell r="AS8" t="str">
            <v>ERR</v>
          </cell>
          <cell r="AT8" t="str">
            <v>Pro</v>
          </cell>
          <cell r="AX8" t="str">
            <v>3Yr On Site</v>
          </cell>
        </row>
        <row r="9">
          <cell r="AD9">
            <v>4</v>
          </cell>
          <cell r="AE9" t="str">
            <v>14" XGA</v>
          </cell>
          <cell r="AF9" t="str">
            <v>M9-32</v>
          </cell>
          <cell r="AG9" t="str">
            <v>GB</v>
          </cell>
          <cell r="AH9" t="str">
            <v>Y</v>
          </cell>
          <cell r="AI9" t="str">
            <v>Y</v>
          </cell>
          <cell r="AJ9" t="str">
            <v>Y</v>
          </cell>
          <cell r="AK9" t="str">
            <v>Y</v>
          </cell>
          <cell r="AL9" t="str">
            <v xml:space="preserve"> </v>
          </cell>
          <cell r="AM9" t="str">
            <v>Modem</v>
          </cell>
          <cell r="AN9" t="str">
            <v>Ban 1.7GHz</v>
          </cell>
          <cell r="AO9" t="str">
            <v>60GB / 4200rpm</v>
          </cell>
          <cell r="AP9" t="str">
            <v>DVD-ROM/CD-RW Combo V (12.7mm)</v>
          </cell>
          <cell r="AQ9" t="str">
            <v>512MB</v>
          </cell>
          <cell r="AS9" t="str">
            <v>ERR</v>
          </cell>
        </row>
        <row r="10">
          <cell r="AD10">
            <v>5</v>
          </cell>
          <cell r="AE10" t="str">
            <v>15" XGA</v>
          </cell>
          <cell r="AF10" t="str">
            <v>M7-32</v>
          </cell>
          <cell r="AG10" t="str">
            <v>GB</v>
          </cell>
          <cell r="AH10" t="str">
            <v>Y</v>
          </cell>
          <cell r="AI10" t="str">
            <v>Y</v>
          </cell>
          <cell r="AJ10" t="str">
            <v>Y</v>
          </cell>
          <cell r="AK10" t="str">
            <v>Y</v>
          </cell>
          <cell r="AL10" t="str">
            <v xml:space="preserve"> </v>
          </cell>
          <cell r="AM10" t="str">
            <v>Modem</v>
          </cell>
          <cell r="AN10" t="str">
            <v>Dot 1.8GHz</v>
          </cell>
          <cell r="AQ10" t="str">
            <v>1GB</v>
          </cell>
          <cell r="AS10" t="str">
            <v>ERR</v>
          </cell>
        </row>
        <row r="11">
          <cell r="AD11">
            <v>6</v>
          </cell>
          <cell r="AE11" t="str">
            <v>15" XGA</v>
          </cell>
          <cell r="AF11" t="str">
            <v>M9-32</v>
          </cell>
          <cell r="AG11" t="str">
            <v>GB</v>
          </cell>
          <cell r="AH11" t="str">
            <v>Y</v>
          </cell>
          <cell r="AI11" t="str">
            <v>Y</v>
          </cell>
          <cell r="AJ11" t="str">
            <v>Y</v>
          </cell>
          <cell r="AK11" t="str">
            <v>Y</v>
          </cell>
          <cell r="AL11" t="str">
            <v xml:space="preserve"> </v>
          </cell>
          <cell r="AM11" t="str">
            <v>Modem</v>
          </cell>
          <cell r="AS11" t="str">
            <v>ERR</v>
          </cell>
        </row>
        <row r="12">
          <cell r="AD12">
            <v>7</v>
          </cell>
          <cell r="AE12" t="str">
            <v>15" XGA</v>
          </cell>
          <cell r="AF12" t="str">
            <v>M7-32</v>
          </cell>
          <cell r="AG12" t="str">
            <v>10/100</v>
          </cell>
          <cell r="AH12" t="str">
            <v xml:space="preserve"> </v>
          </cell>
          <cell r="AI12" t="str">
            <v>Y</v>
          </cell>
          <cell r="AJ12" t="str">
            <v>Y</v>
          </cell>
          <cell r="AK12" t="str">
            <v>Y</v>
          </cell>
          <cell r="AL12" t="str">
            <v xml:space="preserve"> </v>
          </cell>
          <cell r="AM12" t="str">
            <v>Modem</v>
          </cell>
          <cell r="AS12" t="str">
            <v>ERR</v>
          </cell>
        </row>
        <row r="13">
          <cell r="AD13">
            <v>8</v>
          </cell>
          <cell r="AE13" t="str">
            <v>15"SXGA+/IPS</v>
          </cell>
          <cell r="AF13" t="str">
            <v>M7-32</v>
          </cell>
          <cell r="AG13" t="str">
            <v>GB</v>
          </cell>
          <cell r="AH13" t="str">
            <v>Y</v>
          </cell>
          <cell r="AI13" t="str">
            <v>Y</v>
          </cell>
          <cell r="AJ13" t="str">
            <v>Y</v>
          </cell>
          <cell r="AK13" t="str">
            <v>Y</v>
          </cell>
          <cell r="AL13" t="str">
            <v>Y</v>
          </cell>
          <cell r="AM13" t="str">
            <v>Modem/BT</v>
          </cell>
          <cell r="AS13" t="str">
            <v>ERR</v>
          </cell>
        </row>
        <row r="14">
          <cell r="AD14">
            <v>9</v>
          </cell>
          <cell r="AE14" t="str">
            <v>15"SXGA+/IPS</v>
          </cell>
          <cell r="AF14" t="str">
            <v>M9-32</v>
          </cell>
          <cell r="AG14" t="str">
            <v>GB</v>
          </cell>
          <cell r="AH14" t="str">
            <v>Y</v>
          </cell>
          <cell r="AI14" t="str">
            <v>Y</v>
          </cell>
          <cell r="AJ14" t="str">
            <v>Y</v>
          </cell>
          <cell r="AK14" t="str">
            <v>Y</v>
          </cell>
          <cell r="AL14" t="str">
            <v>Y</v>
          </cell>
          <cell r="AM14" t="str">
            <v>Modem/BT</v>
          </cell>
          <cell r="AS14" t="str">
            <v>ERR</v>
          </cell>
        </row>
        <row r="15">
          <cell r="AD15">
            <v>10</v>
          </cell>
          <cell r="AE15" t="str">
            <v>15"SXGA+/IPS</v>
          </cell>
          <cell r="AF15" t="str">
            <v>M7-32</v>
          </cell>
          <cell r="AG15" t="str">
            <v>10/100</v>
          </cell>
          <cell r="AH15" t="str">
            <v xml:space="preserve"> </v>
          </cell>
          <cell r="AI15" t="str">
            <v>Y</v>
          </cell>
          <cell r="AJ15" t="str">
            <v>Y</v>
          </cell>
          <cell r="AK15" t="str">
            <v>Y</v>
          </cell>
          <cell r="AL15" t="str">
            <v>Y</v>
          </cell>
          <cell r="AM15" t="str">
            <v>Modem/BT</v>
          </cell>
          <cell r="AS15" t="str">
            <v>ERR</v>
          </cell>
        </row>
        <row r="16">
          <cell r="AD16">
            <v>11</v>
          </cell>
          <cell r="AF16" t="e">
            <v>#N/A</v>
          </cell>
          <cell r="AG16" t="e">
            <v>#N/A</v>
          </cell>
          <cell r="AH16" t="e">
            <v>#N/A</v>
          </cell>
          <cell r="AI16" t="e">
            <v>#N/A</v>
          </cell>
          <cell r="AJ16" t="e">
            <v>#N/A</v>
          </cell>
          <cell r="AS16" t="str">
            <v>ERR</v>
          </cell>
        </row>
        <row r="17">
          <cell r="AD17">
            <v>12</v>
          </cell>
          <cell r="AF17" t="e">
            <v>#N/A</v>
          </cell>
          <cell r="AG17" t="e">
            <v>#N/A</v>
          </cell>
          <cell r="AH17" t="e">
            <v>#N/A</v>
          </cell>
          <cell r="AI17" t="e">
            <v>#N/A</v>
          </cell>
          <cell r="AJ17" t="e">
            <v>#N/A</v>
          </cell>
          <cell r="AS17" t="str">
            <v>ERR</v>
          </cell>
        </row>
        <row r="18">
          <cell r="AD18">
            <v>13</v>
          </cell>
          <cell r="AF18" t="e">
            <v>#N/A</v>
          </cell>
          <cell r="AG18" t="e">
            <v>#N/A</v>
          </cell>
          <cell r="AH18" t="e">
            <v>#N/A</v>
          </cell>
          <cell r="AI18" t="e">
            <v>#N/A</v>
          </cell>
          <cell r="AJ18" t="e">
            <v>#N/A</v>
          </cell>
          <cell r="AS18" t="str">
            <v>ERR</v>
          </cell>
        </row>
        <row r="19">
          <cell r="AD19">
            <v>14</v>
          </cell>
          <cell r="AF19" t="e">
            <v>#N/A</v>
          </cell>
          <cell r="AG19" t="e">
            <v>#N/A</v>
          </cell>
          <cell r="AH19" t="e">
            <v>#N/A</v>
          </cell>
          <cell r="AI19" t="e">
            <v>#N/A</v>
          </cell>
          <cell r="AJ19" t="e">
            <v>#N/A</v>
          </cell>
          <cell r="AK19" t="str">
            <v xml:space="preserve"> </v>
          </cell>
          <cell r="AL19" t="str">
            <v xml:space="preserve"> </v>
          </cell>
          <cell r="AS19" t="str">
            <v>ERR</v>
          </cell>
        </row>
        <row r="20">
          <cell r="AD20">
            <v>15</v>
          </cell>
          <cell r="AF20" t="e">
            <v>#N/A</v>
          </cell>
          <cell r="AG20" t="e">
            <v>#N/A</v>
          </cell>
          <cell r="AH20" t="e">
            <v>#N/A</v>
          </cell>
          <cell r="AI20" t="e">
            <v>#N/A</v>
          </cell>
          <cell r="AJ20" t="e">
            <v>#N/A</v>
          </cell>
          <cell r="AK20" t="str">
            <v xml:space="preserve"> </v>
          </cell>
          <cell r="AL20" t="str">
            <v xml:space="preserve"> </v>
          </cell>
          <cell r="AS20" t="str">
            <v>ERR</v>
          </cell>
        </row>
        <row r="21">
          <cell r="AD21">
            <v>16</v>
          </cell>
          <cell r="AF21" t="e">
            <v>#N/A</v>
          </cell>
          <cell r="AG21" t="e">
            <v>#N/A</v>
          </cell>
          <cell r="AH21" t="e">
            <v>#N/A</v>
          </cell>
          <cell r="AI21" t="e">
            <v>#N/A</v>
          </cell>
          <cell r="AJ21" t="e">
            <v>#N/A</v>
          </cell>
          <cell r="AK21" t="str">
            <v xml:space="preserve"> </v>
          </cell>
          <cell r="AL21" t="str">
            <v xml:space="preserve"> </v>
          </cell>
          <cell r="AS21" t="str">
            <v>ERR</v>
          </cell>
        </row>
        <row r="22">
          <cell r="AD22">
            <v>17</v>
          </cell>
          <cell r="AF22" t="e">
            <v>#N/A</v>
          </cell>
          <cell r="AG22" t="e">
            <v>#N/A</v>
          </cell>
          <cell r="AH22" t="e">
            <v>#N/A</v>
          </cell>
          <cell r="AI22" t="e">
            <v>#N/A</v>
          </cell>
          <cell r="AJ22" t="e">
            <v>#N/A</v>
          </cell>
          <cell r="AK22" t="str">
            <v xml:space="preserve"> </v>
          </cell>
          <cell r="AL22" t="str">
            <v xml:space="preserve"> </v>
          </cell>
          <cell r="AS22" t="str">
            <v>ERR</v>
          </cell>
        </row>
        <row r="23">
          <cell r="AD23">
            <v>18</v>
          </cell>
          <cell r="AF23" t="e">
            <v>#N/A</v>
          </cell>
          <cell r="AG23" t="e">
            <v>#N/A</v>
          </cell>
          <cell r="AH23" t="e">
            <v>#N/A</v>
          </cell>
          <cell r="AI23" t="e">
            <v>#N/A</v>
          </cell>
          <cell r="AJ23" t="e">
            <v>#N/A</v>
          </cell>
          <cell r="AK23" t="str">
            <v xml:space="preserve"> </v>
          </cell>
          <cell r="AL23" t="str">
            <v xml:space="preserve"> </v>
          </cell>
          <cell r="AS23" t="str">
            <v>ERR</v>
          </cell>
        </row>
        <row r="24">
          <cell r="AD24">
            <v>19</v>
          </cell>
          <cell r="AF24" t="e">
            <v>#N/A</v>
          </cell>
          <cell r="AG24" t="e">
            <v>#N/A</v>
          </cell>
          <cell r="AH24" t="e">
            <v>#N/A</v>
          </cell>
          <cell r="AI24" t="e">
            <v>#N/A</v>
          </cell>
          <cell r="AJ24" t="e">
            <v>#N/A</v>
          </cell>
          <cell r="AK24" t="str">
            <v xml:space="preserve"> </v>
          </cell>
          <cell r="AL24" t="str">
            <v xml:space="preserve"> </v>
          </cell>
          <cell r="AS24" t="str">
            <v>ERR</v>
          </cell>
        </row>
      </sheetData>
      <sheetData sheetId="3"/>
      <sheetData sheetId="4"/>
      <sheetData sheetId="5"/>
      <sheetData sheetId="6"/>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PProfile"/>
      <sheetName val="Con_Gold_Silver "/>
      <sheetName val="Validation list"/>
      <sheetName val=" SO Q309"/>
      <sheetName val="Lenovo Home &amp; SMB Master MTM"/>
      <sheetName val="Con_Gold_Silver_"/>
      <sheetName val="Validation_list"/>
      <sheetName val="_SO_Q309"/>
      <sheetName val="Lenovo_Home_&amp;_SMB_Master_MTM"/>
    </sheetNames>
    <sheetDataSet>
      <sheetData sheetId="0"/>
      <sheetData sheetId="1">
        <row r="1">
          <cell r="A1" t="str">
            <v>Status</v>
          </cell>
          <cell r="B1" t="str">
            <v>Country Code(*)</v>
          </cell>
          <cell r="C1" t="str">
            <v>Country Name</v>
          </cell>
          <cell r="D1" t="str">
            <v>AP PRM Code</v>
          </cell>
          <cell r="E1" t="str">
            <v>PartnerName</v>
          </cell>
          <cell r="F1" t="str">
            <v>PartnerType(*)</v>
          </cell>
          <cell r="G1" t="str">
            <v>PrimaryContactName</v>
          </cell>
          <cell r="H1" t="str">
            <v>PrimaryContactEmail(*)</v>
          </cell>
          <cell r="I1" t="str">
            <v>SecondaryContactName</v>
          </cell>
          <cell r="J1" t="str">
            <v>SecondaryContactEmail</v>
          </cell>
          <cell r="K1" t="str">
            <v>Commercial AccountManager Code</v>
          </cell>
          <cell r="L1" t="str">
            <v>CC(Yes/No)</v>
          </cell>
          <cell r="M1" t="str">
            <v>Consumer AccountManager Code</v>
          </cell>
          <cell r="N1" t="str">
            <v>CC(Yes/No)</v>
          </cell>
          <cell r="O1" t="str">
            <v>AccreditationLevel</v>
          </cell>
          <cell r="P1" t="str">
            <v>LES number</v>
          </cell>
          <cell r="Q1" t="str">
            <v>LMB number</v>
          </cell>
          <cell r="R1" t="str">
            <v>LC number</v>
          </cell>
        </row>
        <row r="2">
          <cell r="B2" t="str">
            <v>C14</v>
          </cell>
          <cell r="D2">
            <v>1140048936</v>
          </cell>
        </row>
        <row r="3">
          <cell r="B3" t="str">
            <v>C14</v>
          </cell>
          <cell r="D3">
            <v>1100002709</v>
          </cell>
        </row>
        <row r="4">
          <cell r="B4" t="str">
            <v>C14</v>
          </cell>
          <cell r="D4">
            <v>1140048753</v>
          </cell>
        </row>
        <row r="5">
          <cell r="B5" t="str">
            <v>C14</v>
          </cell>
          <cell r="D5">
            <v>1140037876</v>
          </cell>
        </row>
        <row r="6">
          <cell r="B6" t="str">
            <v>C14</v>
          </cell>
          <cell r="D6">
            <v>1100000199</v>
          </cell>
        </row>
        <row r="7">
          <cell r="B7" t="str">
            <v>C14</v>
          </cell>
          <cell r="D7">
            <v>1140000021</v>
          </cell>
        </row>
        <row r="8">
          <cell r="B8" t="str">
            <v>C14</v>
          </cell>
          <cell r="D8">
            <v>1130744246</v>
          </cell>
        </row>
        <row r="9">
          <cell r="B9" t="str">
            <v>C14</v>
          </cell>
          <cell r="D9">
            <v>1100001665</v>
          </cell>
        </row>
        <row r="10">
          <cell r="B10" t="str">
            <v>C14</v>
          </cell>
          <cell r="D10">
            <v>1140046500</v>
          </cell>
        </row>
        <row r="11">
          <cell r="B11" t="str">
            <v>C14</v>
          </cell>
          <cell r="D11">
            <v>1100002291</v>
          </cell>
        </row>
        <row r="12">
          <cell r="B12" t="str">
            <v>C14</v>
          </cell>
          <cell r="D12">
            <v>1140037882</v>
          </cell>
        </row>
        <row r="13">
          <cell r="B13" t="str">
            <v>C14</v>
          </cell>
          <cell r="D13">
            <v>1140044684</v>
          </cell>
        </row>
        <row r="14">
          <cell r="B14" t="str">
            <v>C14</v>
          </cell>
          <cell r="D14">
            <v>1100000120</v>
          </cell>
        </row>
        <row r="15">
          <cell r="B15" t="str">
            <v>C14</v>
          </cell>
          <cell r="D15">
            <v>1130740233</v>
          </cell>
        </row>
        <row r="16">
          <cell r="B16" t="str">
            <v>C14</v>
          </cell>
          <cell r="D16">
            <v>1130743530</v>
          </cell>
        </row>
        <row r="17">
          <cell r="B17" t="str">
            <v>C14</v>
          </cell>
          <cell r="D17">
            <v>1140049614</v>
          </cell>
        </row>
        <row r="18">
          <cell r="B18" t="str">
            <v>C14</v>
          </cell>
          <cell r="D18">
            <v>1140045900</v>
          </cell>
        </row>
        <row r="19">
          <cell r="B19" t="str">
            <v>C14</v>
          </cell>
          <cell r="D19">
            <v>1130743612</v>
          </cell>
        </row>
        <row r="20">
          <cell r="B20" t="str">
            <v>C14</v>
          </cell>
          <cell r="D20">
            <v>1140041011</v>
          </cell>
        </row>
        <row r="21">
          <cell r="B21" t="str">
            <v>C14</v>
          </cell>
          <cell r="D21">
            <v>1140048297</v>
          </cell>
        </row>
        <row r="22">
          <cell r="B22" t="str">
            <v>C14</v>
          </cell>
          <cell r="D22">
            <v>1140037886</v>
          </cell>
        </row>
        <row r="23">
          <cell r="B23" t="str">
            <v>C14</v>
          </cell>
          <cell r="D23">
            <v>1100001740</v>
          </cell>
        </row>
        <row r="24">
          <cell r="B24" t="str">
            <v>C14</v>
          </cell>
          <cell r="D24">
            <v>1100000588</v>
          </cell>
        </row>
        <row r="25">
          <cell r="B25" t="str">
            <v>C14</v>
          </cell>
          <cell r="D25">
            <v>1130740758</v>
          </cell>
        </row>
        <row r="26">
          <cell r="B26" t="str">
            <v>C14</v>
          </cell>
          <cell r="D26">
            <v>1140000145</v>
          </cell>
        </row>
        <row r="27">
          <cell r="B27" t="str">
            <v>C14</v>
          </cell>
          <cell r="D27">
            <v>1140041161</v>
          </cell>
        </row>
        <row r="28">
          <cell r="B28" t="str">
            <v>C14</v>
          </cell>
          <cell r="D28">
            <v>1140033755</v>
          </cell>
        </row>
        <row r="29">
          <cell r="B29" t="str">
            <v>C14</v>
          </cell>
          <cell r="D29">
            <v>1130744449</v>
          </cell>
        </row>
        <row r="30">
          <cell r="B30" t="str">
            <v>C14</v>
          </cell>
          <cell r="D30">
            <v>1140060327</v>
          </cell>
        </row>
        <row r="31">
          <cell r="B31" t="str">
            <v>C14</v>
          </cell>
          <cell r="D31">
            <v>1100000124</v>
          </cell>
        </row>
        <row r="32">
          <cell r="B32" t="str">
            <v>C14</v>
          </cell>
          <cell r="D32">
            <v>1140046871</v>
          </cell>
        </row>
        <row r="33">
          <cell r="B33" t="str">
            <v>C14</v>
          </cell>
          <cell r="D33">
            <v>1100000240</v>
          </cell>
        </row>
        <row r="34">
          <cell r="B34" t="str">
            <v>C14</v>
          </cell>
          <cell r="D34">
            <v>1140033724</v>
          </cell>
        </row>
        <row r="35">
          <cell r="B35" t="str">
            <v>C14</v>
          </cell>
          <cell r="D35">
            <v>1130743607</v>
          </cell>
        </row>
        <row r="36">
          <cell r="B36" t="str">
            <v>C14</v>
          </cell>
          <cell r="D36">
            <v>1140059944</v>
          </cell>
        </row>
        <row r="37">
          <cell r="B37" t="str">
            <v>C14</v>
          </cell>
          <cell r="D37">
            <v>1130744039</v>
          </cell>
        </row>
        <row r="38">
          <cell r="B38" t="str">
            <v>C14</v>
          </cell>
          <cell r="D38">
            <v>1130744452</v>
          </cell>
        </row>
        <row r="39">
          <cell r="B39" t="str">
            <v>C14</v>
          </cell>
          <cell r="D39">
            <v>1140048751</v>
          </cell>
        </row>
        <row r="40">
          <cell r="B40" t="str">
            <v>C14</v>
          </cell>
          <cell r="D40">
            <v>1140044218</v>
          </cell>
        </row>
        <row r="41">
          <cell r="B41" t="str">
            <v>C14</v>
          </cell>
          <cell r="D41">
            <v>1140046876</v>
          </cell>
        </row>
        <row r="42">
          <cell r="B42" t="str">
            <v>C14</v>
          </cell>
          <cell r="D42">
            <v>1130743907</v>
          </cell>
        </row>
        <row r="43">
          <cell r="B43" t="str">
            <v>C14</v>
          </cell>
          <cell r="D43">
            <v>1130743529</v>
          </cell>
        </row>
        <row r="44">
          <cell r="B44" t="str">
            <v>C14</v>
          </cell>
          <cell r="D44">
            <v>1140046501</v>
          </cell>
        </row>
        <row r="45">
          <cell r="B45" t="str">
            <v>C14</v>
          </cell>
          <cell r="D45">
            <v>1140039353</v>
          </cell>
        </row>
        <row r="46">
          <cell r="B46" t="str">
            <v>C14</v>
          </cell>
          <cell r="D46">
            <v>1100000127</v>
          </cell>
        </row>
        <row r="47">
          <cell r="B47" t="str">
            <v>C14</v>
          </cell>
          <cell r="D47">
            <v>1140059945</v>
          </cell>
        </row>
        <row r="48">
          <cell r="B48" t="str">
            <v>C14</v>
          </cell>
          <cell r="D48">
            <v>1140040168</v>
          </cell>
        </row>
        <row r="49">
          <cell r="B49" t="str">
            <v>C14</v>
          </cell>
          <cell r="D49">
            <v>1140047845</v>
          </cell>
        </row>
        <row r="50">
          <cell r="B50" t="str">
            <v>C14</v>
          </cell>
          <cell r="D50">
            <v>1140048440</v>
          </cell>
        </row>
        <row r="51">
          <cell r="B51" t="str">
            <v>C14</v>
          </cell>
          <cell r="D51">
            <v>1100003067</v>
          </cell>
        </row>
        <row r="52">
          <cell r="B52" t="str">
            <v>C14</v>
          </cell>
          <cell r="D52">
            <v>1140048757</v>
          </cell>
        </row>
        <row r="53">
          <cell r="B53" t="str">
            <v>C14</v>
          </cell>
          <cell r="D53">
            <v>1140048755</v>
          </cell>
        </row>
        <row r="54">
          <cell r="B54" t="str">
            <v>C14</v>
          </cell>
          <cell r="D54">
            <v>1140000454</v>
          </cell>
        </row>
        <row r="55">
          <cell r="B55" t="str">
            <v>C14</v>
          </cell>
          <cell r="D55">
            <v>1100001904</v>
          </cell>
        </row>
        <row r="56">
          <cell r="B56" t="str">
            <v>C14</v>
          </cell>
          <cell r="D56">
            <v>1100002661</v>
          </cell>
        </row>
        <row r="57">
          <cell r="B57" t="str">
            <v>C14</v>
          </cell>
          <cell r="D57">
            <v>1100000012</v>
          </cell>
        </row>
        <row r="58">
          <cell r="B58" t="str">
            <v>C14</v>
          </cell>
          <cell r="D58">
            <v>1140059934</v>
          </cell>
        </row>
        <row r="59">
          <cell r="B59" t="str">
            <v>C14</v>
          </cell>
          <cell r="D59">
            <v>1140047330</v>
          </cell>
        </row>
        <row r="60">
          <cell r="B60" t="str">
            <v>C14</v>
          </cell>
          <cell r="D60">
            <v>1140035012</v>
          </cell>
        </row>
        <row r="61">
          <cell r="B61" t="str">
            <v>C14</v>
          </cell>
          <cell r="D61">
            <v>1140039364</v>
          </cell>
        </row>
        <row r="62">
          <cell r="B62" t="str">
            <v>C14</v>
          </cell>
          <cell r="D62">
            <v>1100002107</v>
          </cell>
        </row>
        <row r="63">
          <cell r="B63" t="str">
            <v>C14</v>
          </cell>
          <cell r="D63">
            <v>1140000586</v>
          </cell>
        </row>
        <row r="64">
          <cell r="B64" t="str">
            <v>C14</v>
          </cell>
          <cell r="D64">
            <v>1130743168</v>
          </cell>
        </row>
        <row r="65">
          <cell r="B65" t="str">
            <v>C14</v>
          </cell>
          <cell r="D65">
            <v>1140049442</v>
          </cell>
        </row>
        <row r="66">
          <cell r="B66" t="str">
            <v>C14</v>
          </cell>
          <cell r="D66">
            <v>1140020134</v>
          </cell>
        </row>
        <row r="67">
          <cell r="B67" t="str">
            <v>C14</v>
          </cell>
          <cell r="D67">
            <v>1130743555</v>
          </cell>
        </row>
        <row r="68">
          <cell r="B68" t="str">
            <v>C14</v>
          </cell>
          <cell r="D68">
            <v>1130743564</v>
          </cell>
        </row>
        <row r="69">
          <cell r="B69" t="str">
            <v>C14</v>
          </cell>
          <cell r="D69">
            <v>1140048939</v>
          </cell>
        </row>
        <row r="70">
          <cell r="B70" t="str">
            <v>C14</v>
          </cell>
          <cell r="D70">
            <v>1100001976</v>
          </cell>
        </row>
        <row r="71">
          <cell r="B71" t="str">
            <v>C14</v>
          </cell>
          <cell r="D71">
            <v>1100001766</v>
          </cell>
        </row>
        <row r="72">
          <cell r="B72" t="str">
            <v>C14</v>
          </cell>
          <cell r="D72">
            <v>1100000201</v>
          </cell>
        </row>
        <row r="73">
          <cell r="B73" t="str">
            <v>C14</v>
          </cell>
          <cell r="D73">
            <v>1140035018</v>
          </cell>
        </row>
        <row r="74">
          <cell r="B74" t="str">
            <v>C14</v>
          </cell>
          <cell r="D74">
            <v>1140032532</v>
          </cell>
        </row>
        <row r="75">
          <cell r="B75" t="str">
            <v>C14</v>
          </cell>
          <cell r="D75">
            <v>1140059931</v>
          </cell>
        </row>
        <row r="76">
          <cell r="B76" t="str">
            <v>C14</v>
          </cell>
          <cell r="D76">
            <v>1140048937</v>
          </cell>
        </row>
        <row r="77">
          <cell r="B77" t="str">
            <v>C14</v>
          </cell>
          <cell r="D77">
            <v>1140044696</v>
          </cell>
        </row>
        <row r="78">
          <cell r="B78" t="str">
            <v>C14</v>
          </cell>
          <cell r="D78">
            <v>1140011342</v>
          </cell>
        </row>
        <row r="79">
          <cell r="B79" t="str">
            <v>C14</v>
          </cell>
          <cell r="D79">
            <v>1140021550</v>
          </cell>
        </row>
        <row r="80">
          <cell r="B80" t="str">
            <v>C14</v>
          </cell>
          <cell r="D80">
            <v>1140035024</v>
          </cell>
        </row>
        <row r="81">
          <cell r="B81" t="str">
            <v>C14</v>
          </cell>
          <cell r="D81">
            <v>1140047978</v>
          </cell>
        </row>
        <row r="82">
          <cell r="B82" t="str">
            <v>C14</v>
          </cell>
          <cell r="D82">
            <v>1140045284</v>
          </cell>
        </row>
        <row r="83">
          <cell r="B83" t="str">
            <v>C14</v>
          </cell>
          <cell r="D83">
            <v>1100002914</v>
          </cell>
        </row>
        <row r="84">
          <cell r="B84" t="str">
            <v>C14</v>
          </cell>
          <cell r="D84">
            <v>1130740261</v>
          </cell>
        </row>
        <row r="85">
          <cell r="B85" t="str">
            <v>C14</v>
          </cell>
          <cell r="D85">
            <v>1140060258</v>
          </cell>
        </row>
        <row r="86">
          <cell r="B86" t="str">
            <v>C14</v>
          </cell>
          <cell r="D86">
            <v>1140048754</v>
          </cell>
        </row>
        <row r="87">
          <cell r="B87" t="str">
            <v>C14</v>
          </cell>
          <cell r="D87">
            <v>1140046885</v>
          </cell>
        </row>
        <row r="88">
          <cell r="B88" t="str">
            <v>C14</v>
          </cell>
          <cell r="D88">
            <v>1140059951</v>
          </cell>
        </row>
        <row r="89">
          <cell r="B89" t="str">
            <v>C14</v>
          </cell>
          <cell r="D89">
            <v>1140048462</v>
          </cell>
        </row>
        <row r="90">
          <cell r="B90" t="str">
            <v>C14</v>
          </cell>
          <cell r="D90">
            <v>1100001744</v>
          </cell>
        </row>
        <row r="91">
          <cell r="B91" t="str">
            <v>C14</v>
          </cell>
          <cell r="D91">
            <v>1140046762</v>
          </cell>
        </row>
        <row r="92">
          <cell r="B92" t="str">
            <v>C14</v>
          </cell>
          <cell r="D92">
            <v>1140044383</v>
          </cell>
        </row>
        <row r="93">
          <cell r="B93" t="str">
            <v>C14</v>
          </cell>
          <cell r="D93">
            <v>1140046763</v>
          </cell>
        </row>
        <row r="94">
          <cell r="B94" t="str">
            <v>C14</v>
          </cell>
          <cell r="D94">
            <v>1100000128</v>
          </cell>
        </row>
        <row r="95">
          <cell r="B95" t="str">
            <v>C14</v>
          </cell>
          <cell r="D95">
            <v>1140060328</v>
          </cell>
        </row>
        <row r="96">
          <cell r="B96" t="str">
            <v>C14</v>
          </cell>
          <cell r="D96">
            <v>1100003021</v>
          </cell>
        </row>
        <row r="97">
          <cell r="B97" t="str">
            <v>C14</v>
          </cell>
          <cell r="D97">
            <v>1130744217</v>
          </cell>
        </row>
        <row r="98">
          <cell r="B98" t="str">
            <v>C14</v>
          </cell>
          <cell r="D98">
            <v>1100001803</v>
          </cell>
        </row>
        <row r="99">
          <cell r="B99" t="str">
            <v>C14</v>
          </cell>
          <cell r="D99">
            <v>1140046764</v>
          </cell>
        </row>
        <row r="100">
          <cell r="B100" t="str">
            <v>C14</v>
          </cell>
          <cell r="D100">
            <v>1140045936</v>
          </cell>
        </row>
        <row r="101">
          <cell r="B101" t="str">
            <v>C14</v>
          </cell>
          <cell r="D101">
            <v>1130740322</v>
          </cell>
        </row>
        <row r="102">
          <cell r="B102" t="str">
            <v>C14</v>
          </cell>
          <cell r="D102">
            <v>1140045286</v>
          </cell>
        </row>
        <row r="103">
          <cell r="B103" t="str">
            <v>C14</v>
          </cell>
          <cell r="D103">
            <v>1140039375</v>
          </cell>
        </row>
        <row r="104">
          <cell r="B104" t="str">
            <v>C14</v>
          </cell>
          <cell r="D104">
            <v>1100001805</v>
          </cell>
        </row>
        <row r="105">
          <cell r="B105" t="str">
            <v>C14</v>
          </cell>
          <cell r="D105">
            <v>1140020230</v>
          </cell>
        </row>
        <row r="106">
          <cell r="B106" t="str">
            <v>C14</v>
          </cell>
          <cell r="D106">
            <v>1140045939</v>
          </cell>
        </row>
        <row r="107">
          <cell r="B107" t="str">
            <v>C14</v>
          </cell>
          <cell r="D107">
            <v>1140041735</v>
          </cell>
        </row>
        <row r="108">
          <cell r="B108" t="str">
            <v>C14</v>
          </cell>
          <cell r="D108">
            <v>1100000021</v>
          </cell>
        </row>
        <row r="109">
          <cell r="B109" t="str">
            <v>C14</v>
          </cell>
          <cell r="D109">
            <v>1130743862</v>
          </cell>
        </row>
        <row r="110">
          <cell r="B110" t="str">
            <v>C14</v>
          </cell>
          <cell r="D110">
            <v>1140002461</v>
          </cell>
        </row>
        <row r="111">
          <cell r="D111">
            <v>1140040189</v>
          </cell>
        </row>
        <row r="112">
          <cell r="D112">
            <v>1100003034</v>
          </cell>
        </row>
        <row r="113">
          <cell r="D113">
            <v>1140002412</v>
          </cell>
        </row>
        <row r="114">
          <cell r="D114">
            <v>1100003030</v>
          </cell>
        </row>
        <row r="115">
          <cell r="D115">
            <v>1100000020</v>
          </cell>
        </row>
        <row r="116">
          <cell r="D116">
            <v>1140001023</v>
          </cell>
        </row>
        <row r="117">
          <cell r="D117">
            <v>1100003007</v>
          </cell>
        </row>
        <row r="118">
          <cell r="D118">
            <v>1130743533</v>
          </cell>
        </row>
        <row r="119">
          <cell r="D119">
            <v>1140049167</v>
          </cell>
        </row>
        <row r="120">
          <cell r="D120">
            <v>1140001071</v>
          </cell>
        </row>
        <row r="121">
          <cell r="D121">
            <v>1140001074</v>
          </cell>
        </row>
        <row r="122">
          <cell r="D122">
            <v>1140048477</v>
          </cell>
        </row>
        <row r="123">
          <cell r="D123">
            <v>1100003033</v>
          </cell>
        </row>
        <row r="124">
          <cell r="D124">
            <v>1140048752</v>
          </cell>
        </row>
        <row r="125">
          <cell r="D125">
            <v>1130743910</v>
          </cell>
        </row>
        <row r="126">
          <cell r="D126">
            <v>1140032200</v>
          </cell>
        </row>
        <row r="127">
          <cell r="D127">
            <v>1140001125</v>
          </cell>
        </row>
        <row r="128">
          <cell r="D128">
            <v>1140040772</v>
          </cell>
        </row>
        <row r="129">
          <cell r="D129">
            <v>1130742508</v>
          </cell>
        </row>
        <row r="130">
          <cell r="D130">
            <v>1140020304</v>
          </cell>
        </row>
        <row r="131">
          <cell r="D131">
            <v>1140041740</v>
          </cell>
        </row>
        <row r="132">
          <cell r="D132">
            <v>1140048747</v>
          </cell>
        </row>
        <row r="133">
          <cell r="D133">
            <v>1140032197</v>
          </cell>
        </row>
        <row r="134">
          <cell r="D134">
            <v>1140039389</v>
          </cell>
        </row>
        <row r="135">
          <cell r="D135">
            <v>1140060330</v>
          </cell>
        </row>
        <row r="136">
          <cell r="D136">
            <v>1140044708</v>
          </cell>
        </row>
        <row r="137">
          <cell r="D137">
            <v>1140035907</v>
          </cell>
        </row>
        <row r="138">
          <cell r="D138">
            <v>1100000194</v>
          </cell>
        </row>
        <row r="139">
          <cell r="D139">
            <v>1140010302</v>
          </cell>
        </row>
        <row r="140">
          <cell r="D140">
            <v>1140032457</v>
          </cell>
        </row>
        <row r="141">
          <cell r="D141">
            <v>1140046766</v>
          </cell>
        </row>
        <row r="142">
          <cell r="D142">
            <v>1140048935</v>
          </cell>
        </row>
        <row r="143">
          <cell r="D143">
            <v>1140001268</v>
          </cell>
        </row>
        <row r="144">
          <cell r="D144">
            <v>1140001269</v>
          </cell>
        </row>
        <row r="145">
          <cell r="D145">
            <v>1130740231</v>
          </cell>
        </row>
        <row r="146">
          <cell r="D146">
            <v>1130744394</v>
          </cell>
        </row>
        <row r="147">
          <cell r="D147">
            <v>1130742511</v>
          </cell>
        </row>
        <row r="148">
          <cell r="D148">
            <v>1140040027</v>
          </cell>
        </row>
        <row r="149">
          <cell r="D149">
            <v>1140039397</v>
          </cell>
        </row>
        <row r="150">
          <cell r="D150">
            <v>1140035915</v>
          </cell>
        </row>
        <row r="151">
          <cell r="D151">
            <v>1130744487</v>
          </cell>
        </row>
        <row r="152">
          <cell r="D152">
            <v>1130744216</v>
          </cell>
        </row>
        <row r="153">
          <cell r="D153">
            <v>1140001399</v>
          </cell>
        </row>
        <row r="154">
          <cell r="D154">
            <v>1140020430</v>
          </cell>
        </row>
        <row r="155">
          <cell r="D155">
            <v>1130742407</v>
          </cell>
        </row>
        <row r="156">
          <cell r="D156">
            <v>1140035932</v>
          </cell>
        </row>
        <row r="157">
          <cell r="D157">
            <v>1100002163</v>
          </cell>
        </row>
        <row r="158">
          <cell r="D158">
            <v>1140042431</v>
          </cell>
        </row>
        <row r="159">
          <cell r="D159">
            <v>1140021551</v>
          </cell>
        </row>
        <row r="160">
          <cell r="D160">
            <v>1140045964</v>
          </cell>
        </row>
        <row r="161">
          <cell r="D161">
            <v>1140040776</v>
          </cell>
        </row>
        <row r="162">
          <cell r="D162">
            <v>1130744241</v>
          </cell>
        </row>
        <row r="163">
          <cell r="D163">
            <v>1140035941</v>
          </cell>
        </row>
        <row r="164">
          <cell r="D164">
            <v>1100000078</v>
          </cell>
        </row>
        <row r="165">
          <cell r="D165">
            <v>1140059930</v>
          </cell>
        </row>
        <row r="166">
          <cell r="D166">
            <v>1140035947</v>
          </cell>
        </row>
        <row r="167">
          <cell r="D167">
            <v>1140046917</v>
          </cell>
        </row>
        <row r="168">
          <cell r="D168">
            <v>1140048905</v>
          </cell>
        </row>
        <row r="169">
          <cell r="D169">
            <v>1140049174</v>
          </cell>
        </row>
        <row r="170">
          <cell r="D170">
            <v>1140035950</v>
          </cell>
        </row>
        <row r="171">
          <cell r="D171">
            <v>1140001550</v>
          </cell>
        </row>
        <row r="172">
          <cell r="D172">
            <v>1140010401</v>
          </cell>
        </row>
        <row r="173">
          <cell r="D173">
            <v>1100000195</v>
          </cell>
        </row>
        <row r="174">
          <cell r="D174">
            <v>1140011334</v>
          </cell>
        </row>
        <row r="175">
          <cell r="D175">
            <v>1140035954</v>
          </cell>
        </row>
        <row r="176">
          <cell r="D176">
            <v>1100002708</v>
          </cell>
        </row>
        <row r="177">
          <cell r="D177">
            <v>1100001910</v>
          </cell>
        </row>
        <row r="178">
          <cell r="D178">
            <v>1100000014</v>
          </cell>
        </row>
        <row r="179">
          <cell r="D179">
            <v>1140001632</v>
          </cell>
        </row>
        <row r="180">
          <cell r="D180">
            <v>1140047384</v>
          </cell>
        </row>
        <row r="181">
          <cell r="D181">
            <v>1130743697</v>
          </cell>
        </row>
        <row r="182">
          <cell r="D182">
            <v>1140039415</v>
          </cell>
        </row>
        <row r="183">
          <cell r="D183">
            <v>1140045977</v>
          </cell>
        </row>
        <row r="184">
          <cell r="D184">
            <v>1100000009</v>
          </cell>
        </row>
        <row r="185">
          <cell r="D185">
            <v>1140048756</v>
          </cell>
        </row>
        <row r="186">
          <cell r="D186">
            <v>1130743917</v>
          </cell>
        </row>
        <row r="187">
          <cell r="D187">
            <v>1100002641</v>
          </cell>
        </row>
        <row r="188">
          <cell r="D188">
            <v>1130742793</v>
          </cell>
        </row>
        <row r="189">
          <cell r="D189">
            <v>1140001745</v>
          </cell>
        </row>
        <row r="190">
          <cell r="D190">
            <v>1100000589</v>
          </cell>
        </row>
        <row r="191">
          <cell r="D191">
            <v>1100003014</v>
          </cell>
        </row>
        <row r="192">
          <cell r="D192">
            <v>1140001765</v>
          </cell>
        </row>
        <row r="193">
          <cell r="D193">
            <v>1140041752</v>
          </cell>
        </row>
        <row r="194">
          <cell r="D194">
            <v>1100001728</v>
          </cell>
        </row>
        <row r="195">
          <cell r="D195">
            <v>1140046642</v>
          </cell>
        </row>
        <row r="196">
          <cell r="D196">
            <v>1140040228</v>
          </cell>
        </row>
        <row r="197">
          <cell r="D197">
            <v>1130743216</v>
          </cell>
        </row>
        <row r="198">
          <cell r="D198">
            <v>1140059933</v>
          </cell>
        </row>
        <row r="199">
          <cell r="D199">
            <v>1140047393</v>
          </cell>
        </row>
        <row r="200">
          <cell r="D200">
            <v>1130740684</v>
          </cell>
        </row>
        <row r="201">
          <cell r="D201">
            <v>1140044587</v>
          </cell>
        </row>
        <row r="202">
          <cell r="D202">
            <v>1140046641</v>
          </cell>
        </row>
        <row r="203">
          <cell r="D203">
            <v>1140044805</v>
          </cell>
        </row>
        <row r="204">
          <cell r="D204">
            <v>1140043661</v>
          </cell>
        </row>
        <row r="205">
          <cell r="D205">
            <v>1140046502</v>
          </cell>
        </row>
        <row r="206">
          <cell r="D206">
            <v>1100003086</v>
          </cell>
        </row>
        <row r="207">
          <cell r="D207">
            <v>1140059948</v>
          </cell>
        </row>
        <row r="208">
          <cell r="D208">
            <v>1140048758</v>
          </cell>
        </row>
        <row r="209">
          <cell r="D209">
            <v>1100000190</v>
          </cell>
        </row>
        <row r="210">
          <cell r="D210">
            <v>1140001994</v>
          </cell>
        </row>
        <row r="211">
          <cell r="D211">
            <v>1130743606</v>
          </cell>
        </row>
        <row r="212">
          <cell r="D212">
            <v>1140048523</v>
          </cell>
        </row>
        <row r="213">
          <cell r="D213">
            <v>1140002442</v>
          </cell>
        </row>
        <row r="214">
          <cell r="D214">
            <v>1130740645</v>
          </cell>
        </row>
        <row r="215">
          <cell r="D215">
            <v>1130743531</v>
          </cell>
        </row>
        <row r="216">
          <cell r="D216">
            <v>1100002642</v>
          </cell>
        </row>
        <row r="217">
          <cell r="D217">
            <v>1130744437</v>
          </cell>
        </row>
        <row r="218">
          <cell r="D218">
            <v>1140042631</v>
          </cell>
        </row>
        <row r="219">
          <cell r="D219">
            <v>1140049648</v>
          </cell>
        </row>
        <row r="220">
          <cell r="D220">
            <v>1140033780</v>
          </cell>
        </row>
        <row r="221">
          <cell r="D221">
            <v>1140002118</v>
          </cell>
        </row>
        <row r="222">
          <cell r="D222">
            <v>1140048938</v>
          </cell>
        </row>
        <row r="223">
          <cell r="D223">
            <v>1140002424</v>
          </cell>
        </row>
        <row r="224">
          <cell r="D224">
            <v>1100001991</v>
          </cell>
        </row>
        <row r="225">
          <cell r="D225">
            <v>1100003068</v>
          </cell>
        </row>
        <row r="226">
          <cell r="D226">
            <v>1130742610</v>
          </cell>
        </row>
        <row r="227">
          <cell r="D227">
            <v>1140048932</v>
          </cell>
        </row>
        <row r="228">
          <cell r="D228">
            <v>1100000023</v>
          </cell>
        </row>
        <row r="229">
          <cell r="D229">
            <v>1140010019</v>
          </cell>
        </row>
        <row r="230">
          <cell r="D230">
            <v>1140047411</v>
          </cell>
        </row>
        <row r="231">
          <cell r="D231">
            <v>1140059936</v>
          </cell>
        </row>
        <row r="232">
          <cell r="D232">
            <v>1130743283</v>
          </cell>
        </row>
        <row r="233">
          <cell r="D233">
            <v>1140039442</v>
          </cell>
        </row>
        <row r="234">
          <cell r="D234">
            <v>1100000196</v>
          </cell>
        </row>
        <row r="235">
          <cell r="D235">
            <v>1140043683</v>
          </cell>
        </row>
        <row r="236">
          <cell r="D236">
            <v>1140048313</v>
          </cell>
        </row>
        <row r="237">
          <cell r="D237">
            <v>1140046768</v>
          </cell>
        </row>
        <row r="238">
          <cell r="D238">
            <v>1140036004</v>
          </cell>
        </row>
        <row r="239">
          <cell r="D239">
            <v>1140059947</v>
          </cell>
        </row>
        <row r="240">
          <cell r="D240">
            <v>1140059932</v>
          </cell>
        </row>
        <row r="241">
          <cell r="D241">
            <v>1140044739</v>
          </cell>
        </row>
        <row r="242">
          <cell r="D242">
            <v>1140032189</v>
          </cell>
        </row>
        <row r="243">
          <cell r="D243">
            <v>1140002415</v>
          </cell>
        </row>
        <row r="244">
          <cell r="D244">
            <v>1100000111</v>
          </cell>
        </row>
        <row r="245">
          <cell r="D245">
            <v>1130744020</v>
          </cell>
        </row>
        <row r="246">
          <cell r="D246">
            <v>1140049183</v>
          </cell>
        </row>
        <row r="247">
          <cell r="D247">
            <v>1140060326</v>
          </cell>
        </row>
        <row r="248">
          <cell r="D248">
            <v>1130740230</v>
          </cell>
        </row>
        <row r="249">
          <cell r="D249">
            <v>1140037979</v>
          </cell>
        </row>
        <row r="251">
          <cell r="D251">
            <v>1130740687</v>
          </cell>
        </row>
        <row r="252">
          <cell r="D252">
            <v>1100003042</v>
          </cell>
        </row>
        <row r="253">
          <cell r="B253" t="str">
            <v>C17</v>
          </cell>
          <cell r="D253">
            <v>1140002427</v>
          </cell>
        </row>
        <row r="254">
          <cell r="B254" t="str">
            <v>C17</v>
          </cell>
          <cell r="D254">
            <v>1140047744</v>
          </cell>
        </row>
        <row r="255">
          <cell r="B255" t="str">
            <v>C17</v>
          </cell>
          <cell r="D255">
            <v>1130743607</v>
          </cell>
        </row>
        <row r="256">
          <cell r="B256" t="str">
            <v>C17</v>
          </cell>
          <cell r="D256">
            <v>1140002431</v>
          </cell>
        </row>
        <row r="257">
          <cell r="B257" t="str">
            <v>C17</v>
          </cell>
          <cell r="D257">
            <v>1140035018</v>
          </cell>
        </row>
        <row r="258">
          <cell r="B258" t="str">
            <v>C17</v>
          </cell>
          <cell r="D258">
            <v>1140021550</v>
          </cell>
        </row>
        <row r="259">
          <cell r="B259" t="str">
            <v>C17</v>
          </cell>
          <cell r="D259">
            <v>1140039383</v>
          </cell>
        </row>
        <row r="260">
          <cell r="B260" t="str">
            <v>C17</v>
          </cell>
          <cell r="D260">
            <v>1140045416</v>
          </cell>
        </row>
        <row r="261">
          <cell r="B261" t="str">
            <v>C17</v>
          </cell>
          <cell r="D261">
            <v>1140040208</v>
          </cell>
        </row>
        <row r="262">
          <cell r="B262" t="str">
            <v>C17</v>
          </cell>
          <cell r="D262">
            <v>1140043642</v>
          </cell>
        </row>
        <row r="263">
          <cell r="B263" t="str">
            <v>C17</v>
          </cell>
          <cell r="D263">
            <v>1140021551</v>
          </cell>
        </row>
        <row r="264">
          <cell r="B264" t="str">
            <v>C17</v>
          </cell>
          <cell r="D264">
            <v>1140048776</v>
          </cell>
        </row>
        <row r="265">
          <cell r="B265" t="str">
            <v>C17</v>
          </cell>
          <cell r="D265">
            <v>1100002708</v>
          </cell>
        </row>
        <row r="266">
          <cell r="B266" t="str">
            <v>C17</v>
          </cell>
          <cell r="D266">
            <v>1140044805</v>
          </cell>
        </row>
        <row r="267">
          <cell r="B267" t="str">
            <v>C17</v>
          </cell>
          <cell r="D267">
            <v>1140041951</v>
          </cell>
        </row>
        <row r="268">
          <cell r="B268" t="str">
            <v>C17</v>
          </cell>
          <cell r="D268">
            <v>1140048313</v>
          </cell>
        </row>
        <row r="269">
          <cell r="B269" t="str">
            <v>C17</v>
          </cell>
          <cell r="D269">
            <v>1140061188</v>
          </cell>
        </row>
        <row r="270">
          <cell r="B270" t="str">
            <v>C17</v>
          </cell>
          <cell r="D270">
            <v>1140061196</v>
          </cell>
        </row>
        <row r="271">
          <cell r="B271" t="str">
            <v>C17</v>
          </cell>
          <cell r="D271">
            <v>1140045998</v>
          </cell>
        </row>
        <row r="272">
          <cell r="B272" t="str">
            <v>C17</v>
          </cell>
          <cell r="D272">
            <v>1140061221</v>
          </cell>
        </row>
        <row r="273">
          <cell r="D273">
            <v>1140061220</v>
          </cell>
        </row>
        <row r="274">
          <cell r="D274">
            <v>1140060530</v>
          </cell>
        </row>
        <row r="275">
          <cell r="D275">
            <v>1140062518</v>
          </cell>
        </row>
        <row r="276">
          <cell r="D276">
            <v>1140049078</v>
          </cell>
        </row>
        <row r="277">
          <cell r="B277" t="str">
            <v>C17</v>
          </cell>
          <cell r="D277">
            <v>1140059930</v>
          </cell>
        </row>
        <row r="278">
          <cell r="D278">
            <v>1140048895</v>
          </cell>
        </row>
        <row r="279">
          <cell r="D279">
            <v>1140062519</v>
          </cell>
        </row>
        <row r="280">
          <cell r="D280">
            <v>1140048895</v>
          </cell>
        </row>
        <row r="281">
          <cell r="D281">
            <v>1140062519</v>
          </cell>
        </row>
        <row r="282">
          <cell r="D282">
            <v>1140049162</v>
          </cell>
        </row>
        <row r="283">
          <cell r="D283">
            <v>1140048495</v>
          </cell>
        </row>
        <row r="284">
          <cell r="D284">
            <v>1140061660</v>
          </cell>
        </row>
        <row r="285">
          <cell r="D285">
            <v>1140001987</v>
          </cell>
        </row>
        <row r="286">
          <cell r="D286">
            <v>1140061660</v>
          </cell>
        </row>
        <row r="287">
          <cell r="D287">
            <v>1140061197</v>
          </cell>
        </row>
      </sheetData>
      <sheetData sheetId="2"/>
      <sheetData sheetId="3">
        <row r="1">
          <cell r="B1" t="str">
            <v>Acct rep</v>
          </cell>
        </row>
        <row r="2">
          <cell r="B2" t="str">
            <v>Jap Wiehauw</v>
          </cell>
        </row>
        <row r="3">
          <cell r="B3" t="str">
            <v>Laurencia L Hidayati</v>
          </cell>
        </row>
        <row r="4">
          <cell r="B4" t="str">
            <v>Allen Qi</v>
          </cell>
        </row>
        <row r="5">
          <cell r="B5" t="str">
            <v>James KW Lee</v>
          </cell>
        </row>
        <row r="6">
          <cell r="B6" t="str">
            <v>Lay San Suzanne Looi</v>
          </cell>
        </row>
        <row r="7">
          <cell r="B7" t="str">
            <v>Vincent Hee</v>
          </cell>
        </row>
        <row r="8">
          <cell r="B8" t="str">
            <v>Ida Evina Ong</v>
          </cell>
        </row>
        <row r="9">
          <cell r="B9" t="str">
            <v>Maria Regina Rea</v>
          </cell>
        </row>
        <row r="10">
          <cell r="B10" t="str">
            <v>Alica Goh</v>
          </cell>
        </row>
        <row r="11">
          <cell r="B11" t="str">
            <v>Yan Lin Seet</v>
          </cell>
        </row>
        <row r="12">
          <cell r="B12" t="str">
            <v>Boonyakied Sutangongun</v>
          </cell>
        </row>
        <row r="13">
          <cell r="B13" t="str">
            <v>Kajonkiat Aramratsameekul</v>
          </cell>
        </row>
        <row r="14">
          <cell r="B14" t="str">
            <v>Kreangsak Netayavijitr</v>
          </cell>
        </row>
        <row r="15">
          <cell r="B15" t="str">
            <v>Nuttapong Laosatirawong</v>
          </cell>
        </row>
        <row r="16">
          <cell r="B16" t="str">
            <v>Parin Piamthipmanus</v>
          </cell>
        </row>
        <row r="17">
          <cell r="B17" t="str">
            <v>Saroj Tangsiriporn</v>
          </cell>
        </row>
        <row r="18">
          <cell r="B18" t="str">
            <v>Sudarat Soonthornpranich</v>
          </cell>
        </row>
        <row r="19">
          <cell r="B19" t="str">
            <v>Hanh Le</v>
          </cell>
        </row>
        <row r="20">
          <cell r="B20" t="str">
            <v>Hoang Dong Nguyen</v>
          </cell>
        </row>
        <row r="21">
          <cell r="B21" t="str">
            <v>Hung Lai Quang</v>
          </cell>
        </row>
        <row r="22">
          <cell r="B22" t="str">
            <v>Candice Yin</v>
          </cell>
        </row>
        <row r="23">
          <cell r="B23" t="str">
            <v>Yat Loong Khan</v>
          </cell>
        </row>
        <row r="24">
          <cell r="B24" t="str">
            <v>Linda Lee</v>
          </cell>
        </row>
      </sheetData>
      <sheetData sheetId="4"/>
      <sheetData sheetId="5" refreshError="1"/>
      <sheetData sheetId="6"/>
      <sheetData sheetId="7"/>
      <sheetData sheetId="8"/>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List"/>
      <sheetName val="Roadmap"/>
      <sheetName val="Express Transition"/>
      <sheetName val="Street Value"/>
      <sheetName val="PFV Summary"/>
      <sheetName val="Model"/>
      <sheetName val="Consumer"/>
      <sheetName val="April Express"/>
      <sheetName val="Sheet1"/>
      <sheetName val="Lenovo PFV 081505"/>
    </sheetNames>
    <sheetDataSet>
      <sheetData sheetId="0" refreshError="1"/>
      <sheetData sheetId="1" refreshError="1"/>
      <sheetData sheetId="2" refreshError="1"/>
      <sheetData sheetId="3" refreshError="1">
        <row r="1">
          <cell r="B1" t="str">
            <v>PFV Street Values ($) - ALL  Desktops</v>
          </cell>
          <cell r="C1">
            <v>1</v>
          </cell>
        </row>
        <row r="2">
          <cell r="B2" t="str">
            <v>Express/A Series</v>
          </cell>
          <cell r="C2" t="str">
            <v xml:space="preserve">AP Delta </v>
          </cell>
          <cell r="D2" t="str">
            <v>AP Delta</v>
          </cell>
          <cell r="E2" t="str">
            <v>M/S Series</v>
          </cell>
          <cell r="F2" t="str">
            <v>Cost BB</v>
          </cell>
          <cell r="G2" t="str">
            <v>Cost BB</v>
          </cell>
          <cell r="H2" t="str">
            <v>AP</v>
          </cell>
          <cell r="I2" t="str">
            <v>AP</v>
          </cell>
          <cell r="J2" t="str">
            <v xml:space="preserve">Market </v>
          </cell>
        </row>
        <row r="3">
          <cell r="C3" t="str">
            <v>US$</v>
          </cell>
          <cell r="D3" t="str">
            <v>A$ Inc GST</v>
          </cell>
          <cell r="F3" t="str">
            <v>US$</v>
          </cell>
          <cell r="G3" t="str">
            <v>AU$</v>
          </cell>
          <cell r="H3" t="str">
            <v>US$</v>
          </cell>
          <cell r="I3" t="str">
            <v>AU$</v>
          </cell>
          <cell r="J3" t="str">
            <v>AU$</v>
          </cell>
        </row>
        <row r="4">
          <cell r="A4" t="str">
            <v>Processors</v>
          </cell>
        </row>
        <row r="5">
          <cell r="A5" t="str">
            <v>AMD Sem 3000</v>
          </cell>
          <cell r="B5">
            <v>520</v>
          </cell>
        </row>
        <row r="6">
          <cell r="A6" t="str">
            <v>AMD Sem 3200</v>
          </cell>
          <cell r="B6">
            <v>570</v>
          </cell>
        </row>
        <row r="7">
          <cell r="A7" t="str">
            <v>AMD Ath 3200</v>
          </cell>
          <cell r="B7">
            <v>670</v>
          </cell>
        </row>
        <row r="12">
          <cell r="A12" t="str">
            <v>325 Cel 2.53</v>
          </cell>
          <cell r="B12">
            <v>450</v>
          </cell>
          <cell r="E12">
            <v>450</v>
          </cell>
          <cell r="F12">
            <v>78.36</v>
          </cell>
          <cell r="G12">
            <v>105.89189189189189</v>
          </cell>
          <cell r="H12">
            <v>79.676800000000014</v>
          </cell>
          <cell r="I12">
            <v>107.67135135135138</v>
          </cell>
        </row>
        <row r="13">
          <cell r="A13" t="str">
            <v>330 Cel 2.66</v>
          </cell>
          <cell r="B13">
            <v>500</v>
          </cell>
          <cell r="E13">
            <v>500</v>
          </cell>
          <cell r="F13">
            <v>84.53</v>
          </cell>
          <cell r="G13">
            <v>114.22972972972973</v>
          </cell>
          <cell r="H13">
            <v>94.928400000000011</v>
          </cell>
          <cell r="I13">
            <v>128.28162162162164</v>
          </cell>
          <cell r="J13">
            <v>169</v>
          </cell>
        </row>
        <row r="14">
          <cell r="A14" t="str">
            <v>335 Cel 2.8</v>
          </cell>
          <cell r="B14">
            <v>550</v>
          </cell>
          <cell r="E14">
            <v>575</v>
          </cell>
          <cell r="F14">
            <v>94.81</v>
          </cell>
          <cell r="G14">
            <v>128.12162162162161</v>
          </cell>
          <cell r="H14">
            <v>120.096</v>
          </cell>
          <cell r="I14">
            <v>162.29189189189191</v>
          </cell>
          <cell r="J14">
            <v>189</v>
          </cell>
        </row>
        <row r="15">
          <cell r="A15" t="str">
            <v>336 Cel 2.8</v>
          </cell>
          <cell r="B15">
            <v>550</v>
          </cell>
          <cell r="E15">
            <v>575</v>
          </cell>
          <cell r="F15">
            <v>94.81</v>
          </cell>
          <cell r="G15">
            <v>128.12162162162161</v>
          </cell>
          <cell r="H15">
            <v>120.096</v>
          </cell>
          <cell r="I15">
            <v>162.29189189189191</v>
          </cell>
          <cell r="J15">
            <v>189</v>
          </cell>
        </row>
        <row r="16">
          <cell r="A16" t="str">
            <v>341 Cel 2.93</v>
          </cell>
          <cell r="B16">
            <v>600</v>
          </cell>
          <cell r="E16">
            <v>600</v>
          </cell>
          <cell r="F16">
            <v>109.19</v>
          </cell>
          <cell r="G16">
            <v>147.55405405405406</v>
          </cell>
          <cell r="H16">
            <v>150</v>
          </cell>
          <cell r="I16">
            <v>202.70270270270271</v>
          </cell>
          <cell r="J16">
            <v>219</v>
          </cell>
        </row>
        <row r="17">
          <cell r="A17" t="str">
            <v>346 Cel 3.06</v>
          </cell>
          <cell r="B17">
            <v>660</v>
          </cell>
          <cell r="E17">
            <v>660</v>
          </cell>
          <cell r="F17">
            <v>119.47</v>
          </cell>
          <cell r="G17">
            <v>161.44594594594594</v>
          </cell>
          <cell r="H17">
            <v>165</v>
          </cell>
          <cell r="I17">
            <v>222.97297297297297</v>
          </cell>
          <cell r="J17">
            <v>196</v>
          </cell>
        </row>
        <row r="18">
          <cell r="A18" t="str">
            <v>516 P4 2.93</v>
          </cell>
          <cell r="B18">
            <v>700</v>
          </cell>
          <cell r="E18">
            <v>700</v>
          </cell>
          <cell r="F18">
            <v>119</v>
          </cell>
          <cell r="G18">
            <v>160.81081081081081</v>
          </cell>
          <cell r="H18">
            <v>219.5925</v>
          </cell>
          <cell r="I18">
            <v>296.74662162162161</v>
          </cell>
        </row>
        <row r="19">
          <cell r="A19" t="str">
            <v>P4 2.93</v>
          </cell>
          <cell r="B19">
            <v>700</v>
          </cell>
          <cell r="E19">
            <v>700</v>
          </cell>
          <cell r="F19">
            <v>139</v>
          </cell>
          <cell r="G19">
            <v>187.83783783783784</v>
          </cell>
          <cell r="H19">
            <v>219.5925</v>
          </cell>
          <cell r="I19">
            <v>296.74662162162161</v>
          </cell>
        </row>
        <row r="20">
          <cell r="A20" t="str">
            <v>519 P4 3.06</v>
          </cell>
          <cell r="B20">
            <v>750</v>
          </cell>
        </row>
        <row r="21">
          <cell r="A21" t="str">
            <v>P4 3.06</v>
          </cell>
          <cell r="B21">
            <v>750</v>
          </cell>
        </row>
        <row r="22">
          <cell r="A22" t="str">
            <v>520 P4 2.8</v>
          </cell>
          <cell r="B22">
            <v>750</v>
          </cell>
          <cell r="E22">
            <v>750</v>
          </cell>
          <cell r="F22">
            <v>170.85</v>
          </cell>
          <cell r="G22">
            <v>230.87837837837839</v>
          </cell>
          <cell r="H22">
            <v>229.935</v>
          </cell>
          <cell r="I22">
            <v>310.72297297297297</v>
          </cell>
          <cell r="J22">
            <v>315</v>
          </cell>
        </row>
        <row r="23">
          <cell r="A23" t="str">
            <v>820 P4 2.8</v>
          </cell>
          <cell r="B23">
            <v>850</v>
          </cell>
          <cell r="E23">
            <v>850</v>
          </cell>
          <cell r="F23">
            <v>231.21</v>
          </cell>
          <cell r="G23">
            <v>312.44594594594594</v>
          </cell>
          <cell r="I23">
            <v>365</v>
          </cell>
        </row>
        <row r="24">
          <cell r="A24" t="str">
            <v>830 P4 3.0</v>
          </cell>
          <cell r="B24">
            <v>920</v>
          </cell>
        </row>
        <row r="25">
          <cell r="A25" t="str">
            <v>P4 3.0</v>
          </cell>
          <cell r="B25">
            <v>785</v>
          </cell>
          <cell r="E25">
            <v>800</v>
          </cell>
          <cell r="F25">
            <v>186.26</v>
          </cell>
          <cell r="G25">
            <v>251.70270270270268</v>
          </cell>
          <cell r="H25">
            <v>254.91</v>
          </cell>
          <cell r="I25">
            <v>344.47297297297297</v>
          </cell>
          <cell r="J25">
            <v>359</v>
          </cell>
        </row>
        <row r="26">
          <cell r="A26" t="str">
            <v>530 P4 3.0</v>
          </cell>
          <cell r="B26">
            <v>785</v>
          </cell>
          <cell r="E26">
            <v>800</v>
          </cell>
          <cell r="F26">
            <v>186.26</v>
          </cell>
          <cell r="G26">
            <v>251.70270270270268</v>
          </cell>
          <cell r="H26">
            <v>254.91</v>
          </cell>
          <cell r="I26">
            <v>344.47297297297297</v>
          </cell>
          <cell r="J26">
            <v>359</v>
          </cell>
        </row>
        <row r="27">
          <cell r="A27" t="str">
            <v>P4 3.0/800</v>
          </cell>
          <cell r="B27">
            <v>785</v>
          </cell>
          <cell r="E27">
            <v>800</v>
          </cell>
          <cell r="F27">
            <v>186.26</v>
          </cell>
          <cell r="G27">
            <v>251.70270270270268</v>
          </cell>
          <cell r="H27">
            <v>254.91</v>
          </cell>
          <cell r="I27">
            <v>344.47297297297297</v>
          </cell>
          <cell r="J27">
            <v>359</v>
          </cell>
        </row>
        <row r="28">
          <cell r="A28" t="str">
            <v>531 P4 3.0</v>
          </cell>
          <cell r="B28">
            <v>785</v>
          </cell>
          <cell r="E28">
            <v>800</v>
          </cell>
          <cell r="F28">
            <v>186.26</v>
          </cell>
          <cell r="G28">
            <v>251.70270270270268</v>
          </cell>
          <cell r="H28">
            <v>254.91</v>
          </cell>
          <cell r="I28">
            <v>344.47297297297297</v>
          </cell>
          <cell r="J28">
            <v>359</v>
          </cell>
        </row>
        <row r="29">
          <cell r="A29" t="str">
            <v>540 P4 3.2</v>
          </cell>
          <cell r="B29">
            <v>850</v>
          </cell>
          <cell r="E29">
            <v>890</v>
          </cell>
          <cell r="F29">
            <v>217.09</v>
          </cell>
          <cell r="G29">
            <v>293.3648648648649</v>
          </cell>
          <cell r="H29">
            <v>289.74</v>
          </cell>
          <cell r="I29">
            <v>391.54054054054058</v>
          </cell>
          <cell r="J29">
            <v>419</v>
          </cell>
        </row>
        <row r="30">
          <cell r="A30" t="str">
            <v>P4 3.2</v>
          </cell>
          <cell r="B30">
            <v>850</v>
          </cell>
          <cell r="E30">
            <v>890</v>
          </cell>
          <cell r="F30">
            <v>217.09</v>
          </cell>
          <cell r="G30">
            <v>293.3648648648649</v>
          </cell>
          <cell r="H30">
            <v>289.74</v>
          </cell>
          <cell r="I30">
            <v>391.54054054054058</v>
          </cell>
          <cell r="J30">
            <v>419</v>
          </cell>
        </row>
        <row r="31">
          <cell r="A31" t="str">
            <v>541 P4 3.2</v>
          </cell>
          <cell r="B31">
            <v>850</v>
          </cell>
          <cell r="E31">
            <v>890</v>
          </cell>
          <cell r="F31">
            <v>217.09</v>
          </cell>
          <cell r="G31">
            <v>293.3648648648649</v>
          </cell>
          <cell r="H31">
            <v>289.74</v>
          </cell>
          <cell r="I31">
            <v>391.54054054054058</v>
          </cell>
          <cell r="J31">
            <v>419</v>
          </cell>
        </row>
        <row r="32">
          <cell r="A32" t="str">
            <v>550 P4 3.4</v>
          </cell>
          <cell r="B32">
            <v>1000</v>
          </cell>
          <cell r="E32">
            <v>1000</v>
          </cell>
          <cell r="F32">
            <v>274.64</v>
          </cell>
          <cell r="G32">
            <v>371.1351351351351</v>
          </cell>
          <cell r="H32">
            <v>385.4</v>
          </cell>
          <cell r="I32">
            <v>520.81081081081084</v>
          </cell>
          <cell r="J32">
            <v>539</v>
          </cell>
        </row>
        <row r="33">
          <cell r="A33" t="str">
            <v>551 P4 3.4</v>
          </cell>
          <cell r="B33">
            <v>1000</v>
          </cell>
          <cell r="E33">
            <v>1000</v>
          </cell>
          <cell r="F33">
            <v>274.64</v>
          </cell>
          <cell r="G33">
            <v>371.1351351351351</v>
          </cell>
          <cell r="H33">
            <v>385.4</v>
          </cell>
          <cell r="I33">
            <v>520.81081081081084</v>
          </cell>
          <cell r="J33">
            <v>539</v>
          </cell>
        </row>
        <row r="34">
          <cell r="A34" t="str">
            <v>P4 3.4</v>
          </cell>
          <cell r="B34">
            <v>1000</v>
          </cell>
          <cell r="E34">
            <v>1000</v>
          </cell>
          <cell r="F34">
            <v>274.64</v>
          </cell>
          <cell r="G34">
            <v>371.1351351351351</v>
          </cell>
          <cell r="H34">
            <v>385.4</v>
          </cell>
          <cell r="I34">
            <v>520.81081081081084</v>
          </cell>
          <cell r="J34">
            <v>539</v>
          </cell>
        </row>
        <row r="35">
          <cell r="A35" t="str">
            <v>630 P4 3.0</v>
          </cell>
          <cell r="B35">
            <v>800</v>
          </cell>
          <cell r="E35">
            <v>940</v>
          </cell>
          <cell r="F35">
            <v>222.23</v>
          </cell>
          <cell r="G35">
            <v>300.31081081081078</v>
          </cell>
          <cell r="H35">
            <v>314.5</v>
          </cell>
          <cell r="I35">
            <v>425</v>
          </cell>
          <cell r="J35">
            <v>449</v>
          </cell>
        </row>
        <row r="36">
          <cell r="A36" t="str">
            <v>640 P4 3.2</v>
          </cell>
          <cell r="B36">
            <v>865</v>
          </cell>
          <cell r="E36">
            <v>1020</v>
          </cell>
          <cell r="F36">
            <v>269.5</v>
          </cell>
          <cell r="G36">
            <v>364.18918918918922</v>
          </cell>
          <cell r="H36">
            <v>379.5</v>
          </cell>
          <cell r="I36">
            <v>512.83783783783781</v>
          </cell>
          <cell r="J36">
            <v>449</v>
          </cell>
        </row>
        <row r="37">
          <cell r="A37" t="str">
            <v>P4 630 3.0</v>
          </cell>
          <cell r="B37">
            <v>800</v>
          </cell>
          <cell r="E37">
            <v>940</v>
          </cell>
          <cell r="F37">
            <v>222.23</v>
          </cell>
          <cell r="G37">
            <v>300.31081081081078</v>
          </cell>
          <cell r="H37">
            <v>314.5</v>
          </cell>
          <cell r="I37">
            <v>425</v>
          </cell>
          <cell r="J37">
            <v>449</v>
          </cell>
        </row>
        <row r="38">
          <cell r="A38" t="str">
            <v>P4 640 3.2</v>
          </cell>
          <cell r="B38">
            <v>865</v>
          </cell>
          <cell r="E38">
            <v>1020</v>
          </cell>
          <cell r="F38">
            <v>269.5</v>
          </cell>
          <cell r="G38">
            <v>364.18918918918922</v>
          </cell>
          <cell r="H38">
            <v>379.5</v>
          </cell>
          <cell r="I38">
            <v>512.83783783783781</v>
          </cell>
          <cell r="J38">
            <v>449</v>
          </cell>
        </row>
        <row r="39">
          <cell r="A39" t="str">
            <v>Memory</v>
          </cell>
        </row>
        <row r="40">
          <cell r="A40" t="str">
            <v>256MB</v>
          </cell>
          <cell r="B40">
            <v>0</v>
          </cell>
          <cell r="E40">
            <v>0</v>
          </cell>
          <cell r="F40">
            <v>23.7</v>
          </cell>
          <cell r="G40">
            <v>32.027027027027025</v>
          </cell>
          <cell r="H40">
            <v>33.475530443299284</v>
          </cell>
          <cell r="I40">
            <v>45.237203301755791</v>
          </cell>
          <cell r="J40">
            <v>44</v>
          </cell>
        </row>
        <row r="41">
          <cell r="A41" t="str">
            <v>512MB</v>
          </cell>
          <cell r="B41">
            <v>60</v>
          </cell>
          <cell r="E41">
            <v>80</v>
          </cell>
          <cell r="F41">
            <v>47.4</v>
          </cell>
          <cell r="G41">
            <v>64.054054054054049</v>
          </cell>
          <cell r="H41">
            <v>64.820903319502449</v>
          </cell>
          <cell r="I41">
            <v>87.595815296624934</v>
          </cell>
          <cell r="J41">
            <v>84</v>
          </cell>
        </row>
        <row r="42">
          <cell r="A42" t="str">
            <v>1GB</v>
          </cell>
          <cell r="B42">
            <v>140</v>
          </cell>
          <cell r="E42">
            <v>180</v>
          </cell>
          <cell r="F42">
            <v>97.47</v>
          </cell>
          <cell r="G42">
            <v>131.71621621621622</v>
          </cell>
          <cell r="H42">
            <v>135.03465463614185</v>
          </cell>
          <cell r="I42">
            <v>182.47926302181332</v>
          </cell>
        </row>
        <row r="43">
          <cell r="A43" t="str">
            <v>256MB DDR2</v>
          </cell>
          <cell r="B43">
            <v>0</v>
          </cell>
          <cell r="E43">
            <v>0</v>
          </cell>
          <cell r="F43">
            <v>23.7</v>
          </cell>
          <cell r="G43">
            <v>32.027027027027025</v>
          </cell>
          <cell r="H43">
            <v>40.308679426684414</v>
          </cell>
          <cell r="I43">
            <v>54.471188414438394</v>
          </cell>
          <cell r="J43">
            <v>49</v>
          </cell>
        </row>
        <row r="44">
          <cell r="A44" t="str">
            <v>512MB DDR2</v>
          </cell>
          <cell r="B44">
            <v>60</v>
          </cell>
          <cell r="E44">
            <v>80</v>
          </cell>
          <cell r="F44">
            <v>47.4</v>
          </cell>
          <cell r="G44">
            <v>64.054054054054049</v>
          </cell>
          <cell r="H44">
            <v>75.471405720108024</v>
          </cell>
          <cell r="I44">
            <v>101.98838610825409</v>
          </cell>
          <cell r="J44">
            <v>92</v>
          </cell>
        </row>
        <row r="45">
          <cell r="A45" t="str">
            <v>1GB DDR2</v>
          </cell>
          <cell r="B45">
            <v>140</v>
          </cell>
          <cell r="E45">
            <v>180</v>
          </cell>
          <cell r="F45">
            <v>97.47</v>
          </cell>
          <cell r="G45">
            <v>131.71621621621622</v>
          </cell>
          <cell r="H45">
            <v>154.52339456402163</v>
          </cell>
          <cell r="I45">
            <v>208.8153980594887</v>
          </cell>
          <cell r="J45">
            <v>175</v>
          </cell>
        </row>
        <row r="46">
          <cell r="A46" t="str">
            <v>2GB DDR2</v>
          </cell>
          <cell r="B46">
            <v>280</v>
          </cell>
          <cell r="E46">
            <v>360</v>
          </cell>
          <cell r="F46">
            <v>194.94</v>
          </cell>
          <cell r="G46">
            <v>263.43243243243245</v>
          </cell>
          <cell r="H46">
            <v>309.04678912804326</v>
          </cell>
          <cell r="I46">
            <v>417.6307961189774</v>
          </cell>
          <cell r="J46">
            <v>350</v>
          </cell>
        </row>
        <row r="47">
          <cell r="A47" t="str">
            <v>Graphics</v>
          </cell>
        </row>
        <row r="48">
          <cell r="A48" t="str">
            <v>INTEGRATED</v>
          </cell>
          <cell r="B48">
            <v>0</v>
          </cell>
          <cell r="E48">
            <v>0</v>
          </cell>
          <cell r="F48">
            <v>0</v>
          </cell>
          <cell r="G48">
            <v>0</v>
          </cell>
          <cell r="H48">
            <v>0</v>
          </cell>
          <cell r="I48">
            <v>0</v>
          </cell>
        </row>
        <row r="49">
          <cell r="A49" t="str">
            <v>INT w/DVI</v>
          </cell>
          <cell r="B49">
            <v>20</v>
          </cell>
          <cell r="E49">
            <v>20</v>
          </cell>
          <cell r="F49">
            <v>15.41</v>
          </cell>
          <cell r="G49">
            <v>20.824324324324326</v>
          </cell>
          <cell r="H49">
            <v>15</v>
          </cell>
          <cell r="I49">
            <v>20.27027027027027</v>
          </cell>
        </row>
        <row r="50">
          <cell r="A50" t="str">
            <v>64MB</v>
          </cell>
          <cell r="B50">
            <v>120</v>
          </cell>
          <cell r="E50">
            <v>150</v>
          </cell>
          <cell r="F50">
            <v>59.9</v>
          </cell>
          <cell r="G50">
            <v>80.945945945945951</v>
          </cell>
          <cell r="H50">
            <v>85</v>
          </cell>
          <cell r="I50">
            <v>114.86486486486487</v>
          </cell>
        </row>
        <row r="51">
          <cell r="A51" t="str">
            <v>x300 64MB</v>
          </cell>
          <cell r="B51">
            <v>120</v>
          </cell>
          <cell r="E51">
            <v>150</v>
          </cell>
          <cell r="F51">
            <v>59.9</v>
          </cell>
          <cell r="G51">
            <v>80.945945945945951</v>
          </cell>
          <cell r="H51">
            <v>85</v>
          </cell>
          <cell r="I51">
            <v>114.86486486486487</v>
          </cell>
        </row>
        <row r="52">
          <cell r="A52" t="str">
            <v>6200 64MB</v>
          </cell>
          <cell r="B52">
            <v>120</v>
          </cell>
          <cell r="E52">
            <v>150</v>
          </cell>
          <cell r="F52">
            <v>59.9</v>
          </cell>
          <cell r="G52">
            <v>80.945945945945951</v>
          </cell>
          <cell r="H52">
            <v>85</v>
          </cell>
          <cell r="I52">
            <v>114.86486486486487</v>
          </cell>
        </row>
        <row r="53">
          <cell r="A53" t="str">
            <v>Geforce 6200 256</v>
          </cell>
          <cell r="B53">
            <v>200</v>
          </cell>
        </row>
        <row r="54">
          <cell r="A54" t="str">
            <v>128MB NVIDIA</v>
          </cell>
          <cell r="B54">
            <v>400</v>
          </cell>
          <cell r="E54">
            <v>300</v>
          </cell>
          <cell r="F54">
            <v>161.63</v>
          </cell>
          <cell r="G54">
            <v>218.41891891891891</v>
          </cell>
          <cell r="H54">
            <v>230</v>
          </cell>
          <cell r="I54">
            <v>310.81081081081084</v>
          </cell>
        </row>
        <row r="55">
          <cell r="A55" t="str">
            <v>128MB ATI</v>
          </cell>
          <cell r="B55">
            <v>400</v>
          </cell>
          <cell r="E55">
            <v>300</v>
          </cell>
          <cell r="F55">
            <v>161.63</v>
          </cell>
          <cell r="G55">
            <v>218.41891891891891</v>
          </cell>
          <cell r="H55">
            <v>230</v>
          </cell>
          <cell r="I55">
            <v>310.81081081081084</v>
          </cell>
        </row>
        <row r="56">
          <cell r="A56" t="str">
            <v>256MB ATI</v>
          </cell>
          <cell r="B56">
            <v>425</v>
          </cell>
          <cell r="E56">
            <v>400</v>
          </cell>
          <cell r="F56">
            <v>161.63</v>
          </cell>
          <cell r="G56">
            <v>218.41891891891891</v>
          </cell>
          <cell r="H56">
            <v>460</v>
          </cell>
          <cell r="I56">
            <v>621.62162162162167</v>
          </cell>
        </row>
        <row r="57">
          <cell r="A57" t="str">
            <v>x300 128MB</v>
          </cell>
          <cell r="B57">
            <v>150</v>
          </cell>
          <cell r="E57">
            <v>200</v>
          </cell>
          <cell r="F57">
            <v>53.44</v>
          </cell>
          <cell r="G57">
            <v>72.21621621621621</v>
          </cell>
          <cell r="H57">
            <v>230</v>
          </cell>
          <cell r="I57">
            <v>310.81081081081084</v>
          </cell>
        </row>
        <row r="58">
          <cell r="A58" t="str">
            <v>x600Pro 128MB</v>
          </cell>
          <cell r="B58">
            <v>400</v>
          </cell>
          <cell r="E58">
            <v>300</v>
          </cell>
          <cell r="F58">
            <v>161.63</v>
          </cell>
          <cell r="G58">
            <v>218.41891891891891</v>
          </cell>
          <cell r="H58">
            <v>230</v>
          </cell>
          <cell r="I58">
            <v>310.81081081081084</v>
          </cell>
        </row>
        <row r="59">
          <cell r="A59" t="str">
            <v>x700Pro 128MB</v>
          </cell>
          <cell r="B59">
            <v>400</v>
          </cell>
          <cell r="E59">
            <v>350</v>
          </cell>
          <cell r="F59">
            <v>122.03</v>
          </cell>
          <cell r="G59">
            <v>164.90540540540542</v>
          </cell>
          <cell r="H59">
            <v>230</v>
          </cell>
          <cell r="I59">
            <v>310.81081081081084</v>
          </cell>
        </row>
        <row r="61">
          <cell r="A61" t="str">
            <v xml:space="preserve">Hard Disk Drive </v>
          </cell>
          <cell r="B61" t="str">
            <v xml:space="preserve"> </v>
          </cell>
          <cell r="E61" t="str">
            <v xml:space="preserve"> </v>
          </cell>
        </row>
        <row r="62">
          <cell r="A62" t="str">
            <v>40(5400)</v>
          </cell>
          <cell r="B62">
            <v>0</v>
          </cell>
          <cell r="E62">
            <v>0</v>
          </cell>
          <cell r="F62">
            <v>0</v>
          </cell>
          <cell r="G62">
            <v>0</v>
          </cell>
          <cell r="H62">
            <v>0</v>
          </cell>
          <cell r="I62">
            <v>0</v>
          </cell>
        </row>
        <row r="63">
          <cell r="A63" t="str">
            <v>40(7200)</v>
          </cell>
          <cell r="B63">
            <v>20</v>
          </cell>
          <cell r="E63">
            <v>20</v>
          </cell>
          <cell r="F63">
            <v>45.48</v>
          </cell>
          <cell r="G63">
            <v>61.459459459459453</v>
          </cell>
          <cell r="H63">
            <v>64.838112698222105</v>
          </cell>
          <cell r="I63">
            <v>87.619071213813655</v>
          </cell>
        </row>
        <row r="64">
          <cell r="A64" t="str">
            <v>40 Serial</v>
          </cell>
          <cell r="B64">
            <v>20</v>
          </cell>
          <cell r="E64">
            <v>20</v>
          </cell>
          <cell r="F64">
            <v>45.48</v>
          </cell>
          <cell r="G64">
            <v>61.459459459459453</v>
          </cell>
          <cell r="H64">
            <v>70.367346938775512</v>
          </cell>
          <cell r="I64">
            <v>95.091009376723662</v>
          </cell>
        </row>
        <row r="65">
          <cell r="A65" t="str">
            <v>80(7200)</v>
          </cell>
          <cell r="B65">
            <v>40</v>
          </cell>
          <cell r="E65">
            <v>45</v>
          </cell>
          <cell r="F65">
            <v>50.42</v>
          </cell>
          <cell r="G65">
            <v>68.135135135135144</v>
          </cell>
          <cell r="H65">
            <v>70.33667763794773</v>
          </cell>
          <cell r="I65">
            <v>95.049564375605044</v>
          </cell>
        </row>
        <row r="66">
          <cell r="A66" t="str">
            <v>80 Serial</v>
          </cell>
          <cell r="B66">
            <v>40</v>
          </cell>
          <cell r="E66">
            <v>45</v>
          </cell>
          <cell r="F66">
            <v>50.42</v>
          </cell>
          <cell r="G66">
            <v>68.135135135135144</v>
          </cell>
          <cell r="H66">
            <v>79.993630893250653</v>
          </cell>
          <cell r="I66">
            <v>108.09950120709549</v>
          </cell>
        </row>
        <row r="67">
          <cell r="A67" t="str">
            <v>120(7200)</v>
          </cell>
          <cell r="B67">
            <v>60</v>
          </cell>
          <cell r="E67">
            <v>60</v>
          </cell>
          <cell r="F67">
            <v>68.22</v>
          </cell>
          <cell r="G67">
            <v>92.189189189189193</v>
          </cell>
          <cell r="H67">
            <v>105.39597177910925</v>
          </cell>
          <cell r="I67">
            <v>142.42698889068816</v>
          </cell>
        </row>
        <row r="68">
          <cell r="A68" t="str">
            <v>120 Serial</v>
          </cell>
          <cell r="B68">
            <v>60</v>
          </cell>
          <cell r="E68">
            <v>60</v>
          </cell>
          <cell r="F68">
            <v>68.22</v>
          </cell>
          <cell r="G68">
            <v>92.189189189189193</v>
          </cell>
          <cell r="H68">
            <v>105.39597177910925</v>
          </cell>
          <cell r="I68">
            <v>142.42698889068816</v>
          </cell>
        </row>
        <row r="69">
          <cell r="A69" t="str">
            <v>160 Serial</v>
          </cell>
          <cell r="B69">
            <v>120</v>
          </cell>
          <cell r="E69">
            <v>110</v>
          </cell>
          <cell r="F69">
            <v>70.39</v>
          </cell>
          <cell r="G69">
            <v>95.121621621621628</v>
          </cell>
          <cell r="H69">
            <v>105.39597177910925</v>
          </cell>
          <cell r="I69">
            <v>142.42698889068816</v>
          </cell>
        </row>
        <row r="70">
          <cell r="A70" t="str">
            <v>200 Serial</v>
          </cell>
          <cell r="B70">
            <v>160</v>
          </cell>
        </row>
        <row r="71">
          <cell r="A71">
            <v>250</v>
          </cell>
          <cell r="B71">
            <v>180</v>
          </cell>
          <cell r="E71">
            <v>260</v>
          </cell>
          <cell r="F71">
            <v>119.28</v>
          </cell>
          <cell r="G71">
            <v>161.18918918918919</v>
          </cell>
          <cell r="I71">
            <v>260</v>
          </cell>
        </row>
        <row r="72">
          <cell r="A72" t="str">
            <v>Optical Storage</v>
          </cell>
        </row>
        <row r="73">
          <cell r="A73" t="str">
            <v>No Optical</v>
          </cell>
          <cell r="B73">
            <v>-50</v>
          </cell>
          <cell r="E73">
            <v>-50</v>
          </cell>
          <cell r="G73">
            <v>-50</v>
          </cell>
          <cell r="I73">
            <v>-50</v>
          </cell>
        </row>
        <row r="74">
          <cell r="A74" t="str">
            <v>48X</v>
          </cell>
          <cell r="B74">
            <v>0</v>
          </cell>
          <cell r="E74">
            <v>0</v>
          </cell>
          <cell r="G74">
            <v>0</v>
          </cell>
          <cell r="H74">
            <v>0</v>
          </cell>
          <cell r="I74">
            <v>0</v>
          </cell>
        </row>
        <row r="75">
          <cell r="A75" t="str">
            <v>24X CDROM</v>
          </cell>
          <cell r="B75">
            <v>0</v>
          </cell>
          <cell r="E75">
            <v>0</v>
          </cell>
          <cell r="F75">
            <v>22.3</v>
          </cell>
          <cell r="G75">
            <v>30.135135135135137</v>
          </cell>
          <cell r="H75">
            <v>32.865000000000002</v>
          </cell>
          <cell r="I75">
            <v>44.412162162162168</v>
          </cell>
        </row>
        <row r="76">
          <cell r="A76" t="str">
            <v>52X</v>
          </cell>
          <cell r="B76">
            <v>0</v>
          </cell>
          <cell r="E76">
            <v>0</v>
          </cell>
          <cell r="G76">
            <v>0</v>
          </cell>
          <cell r="I76">
            <v>0</v>
          </cell>
        </row>
        <row r="77">
          <cell r="A77" t="str">
            <v>DVD</v>
          </cell>
          <cell r="B77">
            <v>30</v>
          </cell>
          <cell r="E77">
            <v>50</v>
          </cell>
          <cell r="F77">
            <v>19.54</v>
          </cell>
          <cell r="G77">
            <v>26.405405405405403</v>
          </cell>
          <cell r="H77">
            <v>27.698630136986299</v>
          </cell>
          <cell r="I77">
            <v>37.430581266197699</v>
          </cell>
        </row>
        <row r="78">
          <cell r="A78" t="str">
            <v>24X CDRW</v>
          </cell>
          <cell r="B78">
            <v>30</v>
          </cell>
          <cell r="E78">
            <v>50</v>
          </cell>
          <cell r="F78">
            <v>39.49</v>
          </cell>
          <cell r="G78">
            <v>53.36486486486487</v>
          </cell>
          <cell r="H78">
            <v>30.109589041095887</v>
          </cell>
          <cell r="I78">
            <v>53</v>
          </cell>
        </row>
        <row r="79">
          <cell r="A79" t="str">
            <v>CDRW</v>
          </cell>
          <cell r="B79">
            <v>30</v>
          </cell>
          <cell r="E79">
            <v>50</v>
          </cell>
          <cell r="F79">
            <v>39.49</v>
          </cell>
          <cell r="G79">
            <v>53.36486486486487</v>
          </cell>
          <cell r="H79">
            <v>30.109589041095887</v>
          </cell>
          <cell r="I79">
            <v>53</v>
          </cell>
        </row>
        <row r="80">
          <cell r="A80" t="str">
            <v>DVD/CDRW</v>
          </cell>
          <cell r="B80">
            <v>60</v>
          </cell>
          <cell r="E80">
            <v>80</v>
          </cell>
          <cell r="F80">
            <v>54.26</v>
          </cell>
          <cell r="G80">
            <v>73.324324324324323</v>
          </cell>
          <cell r="H80">
            <v>53.287671232876704</v>
          </cell>
          <cell r="I80">
            <v>73</v>
          </cell>
        </row>
        <row r="81">
          <cell r="A81" t="str">
            <v>DVD/RW</v>
          </cell>
          <cell r="B81">
            <v>140</v>
          </cell>
          <cell r="E81">
            <v>170</v>
          </cell>
          <cell r="F81">
            <v>73.989999999999995</v>
          </cell>
          <cell r="G81">
            <v>99.986486486486484</v>
          </cell>
          <cell r="H81">
            <v>99.972602739726014</v>
          </cell>
          <cell r="I81">
            <v>135.09811181044057</v>
          </cell>
        </row>
        <row r="82">
          <cell r="A82" t="str">
            <v>MultiBurner+</v>
          </cell>
          <cell r="B82">
            <v>140</v>
          </cell>
          <cell r="E82">
            <v>170</v>
          </cell>
          <cell r="F82">
            <v>73.989999999999995</v>
          </cell>
          <cell r="G82">
            <v>99.986486486486484</v>
          </cell>
          <cell r="H82">
            <v>99.972602739726014</v>
          </cell>
          <cell r="I82">
            <v>135.09811181044057</v>
          </cell>
        </row>
        <row r="83">
          <cell r="A83" t="str">
            <v>DVD/RW Slimline</v>
          </cell>
          <cell r="B83">
            <v>140</v>
          </cell>
          <cell r="E83">
            <v>170</v>
          </cell>
          <cell r="F83">
            <v>145.41</v>
          </cell>
          <cell r="G83">
            <v>196.5</v>
          </cell>
          <cell r="H83">
            <v>217.29</v>
          </cell>
          <cell r="I83">
            <v>293.6351351351351</v>
          </cell>
        </row>
        <row r="84">
          <cell r="A84" t="str">
            <v>Networking</v>
          </cell>
        </row>
        <row r="85">
          <cell r="A85" t="str">
            <v>ETHERNET</v>
          </cell>
          <cell r="B85">
            <v>0</v>
          </cell>
          <cell r="E85">
            <v>0</v>
          </cell>
          <cell r="G85">
            <v>0</v>
          </cell>
          <cell r="H85">
            <v>0</v>
          </cell>
          <cell r="I85">
            <v>0</v>
          </cell>
        </row>
        <row r="86">
          <cell r="A86" t="str">
            <v>GIGABIT</v>
          </cell>
          <cell r="B86">
            <v>10</v>
          </cell>
          <cell r="E86">
            <v>20</v>
          </cell>
          <cell r="G86">
            <v>0</v>
          </cell>
          <cell r="H86">
            <v>15</v>
          </cell>
          <cell r="I86">
            <v>20.27027027027027</v>
          </cell>
        </row>
        <row r="87">
          <cell r="A87" t="str">
            <v>ETHERNET; wireless</v>
          </cell>
          <cell r="B87">
            <v>40</v>
          </cell>
        </row>
        <row r="88">
          <cell r="A88" t="str">
            <v>Warranty</v>
          </cell>
        </row>
        <row r="89">
          <cell r="A89" t="str">
            <v>1x1</v>
          </cell>
          <cell r="B89">
            <v>0</v>
          </cell>
          <cell r="E89">
            <v>0</v>
          </cell>
          <cell r="F89">
            <v>11</v>
          </cell>
          <cell r="G89">
            <v>14.864864864864865</v>
          </cell>
          <cell r="H89">
            <v>30</v>
          </cell>
          <cell r="I89">
            <v>40.54054054054054</v>
          </cell>
        </row>
        <row r="90">
          <cell r="A90" t="str">
            <v>3x1</v>
          </cell>
          <cell r="B90">
            <v>25</v>
          </cell>
          <cell r="E90">
            <v>25</v>
          </cell>
          <cell r="F90">
            <v>31</v>
          </cell>
          <cell r="G90">
            <v>41.891891891891895</v>
          </cell>
          <cell r="H90">
            <v>60</v>
          </cell>
          <cell r="I90">
            <v>81.081081081081081</v>
          </cell>
        </row>
        <row r="91">
          <cell r="A91" t="str">
            <v>3x3</v>
          </cell>
          <cell r="B91">
            <v>75</v>
          </cell>
          <cell r="E91">
            <v>75</v>
          </cell>
          <cell r="F91">
            <v>41</v>
          </cell>
          <cell r="G91">
            <v>55.405405405405403</v>
          </cell>
          <cell r="H91">
            <v>80</v>
          </cell>
          <cell r="I91">
            <v>108.10810810810811</v>
          </cell>
        </row>
        <row r="93">
          <cell r="A93" t="str">
            <v>Audio</v>
          </cell>
        </row>
        <row r="94">
          <cell r="A94" t="str">
            <v>NO Speakers</v>
          </cell>
          <cell r="B94">
            <v>0</v>
          </cell>
          <cell r="E94">
            <v>0</v>
          </cell>
          <cell r="G94">
            <v>0</v>
          </cell>
          <cell r="I94">
            <v>0</v>
          </cell>
        </row>
        <row r="95">
          <cell r="A95" t="str">
            <v>Speakers</v>
          </cell>
          <cell r="B95">
            <v>25</v>
          </cell>
          <cell r="E95">
            <v>25</v>
          </cell>
          <cell r="F95">
            <v>6.91</v>
          </cell>
          <cell r="G95">
            <v>9.3378378378378386</v>
          </cell>
          <cell r="H95">
            <v>10</v>
          </cell>
          <cell r="I95">
            <v>13.513513513513514</v>
          </cell>
        </row>
        <row r="96">
          <cell r="A96" t="str">
            <v>Speakers + Sub</v>
          </cell>
          <cell r="B96">
            <v>75</v>
          </cell>
          <cell r="E96">
            <v>50</v>
          </cell>
          <cell r="G96">
            <v>50</v>
          </cell>
          <cell r="I96">
            <v>50</v>
          </cell>
        </row>
        <row r="97">
          <cell r="A97" t="str">
            <v>Monitor</v>
          </cell>
        </row>
        <row r="98">
          <cell r="A98" t="str">
            <v>NO Monitor</v>
          </cell>
          <cell r="B98">
            <v>0</v>
          </cell>
          <cell r="E98">
            <v>0</v>
          </cell>
        </row>
        <row r="99">
          <cell r="A99" t="str">
            <v>17"</v>
          </cell>
          <cell r="B99">
            <v>199</v>
          </cell>
          <cell r="E99">
            <v>199</v>
          </cell>
          <cell r="F99">
            <v>97.59</v>
          </cell>
          <cell r="G99">
            <v>131.87837837837839</v>
          </cell>
          <cell r="I99">
            <v>199</v>
          </cell>
        </row>
        <row r="100">
          <cell r="A100" t="str">
            <v>19"</v>
          </cell>
          <cell r="B100">
            <v>379</v>
          </cell>
          <cell r="E100">
            <v>379</v>
          </cell>
          <cell r="F100">
            <v>163.31</v>
          </cell>
          <cell r="G100">
            <v>220.68918918918919</v>
          </cell>
          <cell r="I100">
            <v>379</v>
          </cell>
        </row>
        <row r="101">
          <cell r="A101" t="str">
            <v>15" TFT</v>
          </cell>
          <cell r="B101">
            <v>449</v>
          </cell>
          <cell r="E101">
            <v>399</v>
          </cell>
          <cell r="F101">
            <v>181.15</v>
          </cell>
          <cell r="G101">
            <v>244.79729729729732</v>
          </cell>
          <cell r="I101">
            <v>449</v>
          </cell>
        </row>
        <row r="102">
          <cell r="A102" t="str">
            <v>15" Express</v>
          </cell>
          <cell r="B102">
            <v>299</v>
          </cell>
          <cell r="E102">
            <v>399</v>
          </cell>
          <cell r="F102">
            <v>181.15</v>
          </cell>
          <cell r="G102">
            <v>244.79729729729732</v>
          </cell>
          <cell r="I102">
            <v>399</v>
          </cell>
        </row>
        <row r="103">
          <cell r="A103" t="str">
            <v>17" TFT</v>
          </cell>
          <cell r="B103">
            <v>399</v>
          </cell>
          <cell r="E103">
            <v>449</v>
          </cell>
          <cell r="F103">
            <v>226.36</v>
          </cell>
          <cell r="G103">
            <v>305.89189189189193</v>
          </cell>
          <cell r="I103">
            <v>449</v>
          </cell>
        </row>
        <row r="104">
          <cell r="A104" t="str">
            <v>17" TFT 1 year wty</v>
          </cell>
          <cell r="B104">
            <v>399</v>
          </cell>
          <cell r="E104">
            <v>449</v>
          </cell>
          <cell r="F104">
            <v>226.36</v>
          </cell>
          <cell r="G104">
            <v>305.89189189189193</v>
          </cell>
          <cell r="I104">
            <v>449</v>
          </cell>
        </row>
        <row r="105">
          <cell r="A105" t="str">
            <v>17" Express</v>
          </cell>
          <cell r="B105">
            <v>399</v>
          </cell>
          <cell r="E105">
            <v>449</v>
          </cell>
          <cell r="F105">
            <v>226.36</v>
          </cell>
          <cell r="G105">
            <v>305.89189189189193</v>
          </cell>
          <cell r="I105">
            <v>449</v>
          </cell>
        </row>
        <row r="106">
          <cell r="A106" t="str">
            <v>17" HPQ</v>
          </cell>
          <cell r="B106">
            <v>399</v>
          </cell>
          <cell r="E106">
            <v>499</v>
          </cell>
          <cell r="G106">
            <v>499</v>
          </cell>
          <cell r="I106">
            <v>499</v>
          </cell>
        </row>
        <row r="107">
          <cell r="A107" t="str">
            <v>19" TFT</v>
          </cell>
          <cell r="B107">
            <v>499</v>
          </cell>
          <cell r="E107">
            <v>599</v>
          </cell>
          <cell r="F107">
            <v>340.41</v>
          </cell>
          <cell r="G107">
            <v>460.01351351351354</v>
          </cell>
          <cell r="I107">
            <v>849</v>
          </cell>
        </row>
        <row r="108">
          <cell r="A108" t="str">
            <v>19" TFT 1 year wty</v>
          </cell>
          <cell r="B108">
            <v>499</v>
          </cell>
          <cell r="E108">
            <v>599</v>
          </cell>
          <cell r="F108">
            <v>340.41</v>
          </cell>
          <cell r="G108">
            <v>460.01351351351354</v>
          </cell>
          <cell r="I108">
            <v>799</v>
          </cell>
        </row>
        <row r="109">
          <cell r="A109" t="str">
            <v>Modem</v>
          </cell>
        </row>
        <row r="110">
          <cell r="A110" t="str">
            <v>NO Modem</v>
          </cell>
          <cell r="B110">
            <v>0</v>
          </cell>
          <cell r="E110">
            <v>0</v>
          </cell>
          <cell r="G110">
            <v>0</v>
          </cell>
          <cell r="H110">
            <v>0</v>
          </cell>
          <cell r="I110">
            <v>0</v>
          </cell>
        </row>
        <row r="111">
          <cell r="A111" t="str">
            <v>56K</v>
          </cell>
          <cell r="B111">
            <v>25</v>
          </cell>
          <cell r="E111">
            <v>20</v>
          </cell>
          <cell r="F111">
            <v>9.75</v>
          </cell>
          <cell r="G111">
            <v>20</v>
          </cell>
          <cell r="H111">
            <v>20</v>
          </cell>
          <cell r="I111">
            <v>27.027027027027028</v>
          </cell>
        </row>
        <row r="112">
          <cell r="A112" t="str">
            <v>Operating System</v>
          </cell>
        </row>
        <row r="113">
          <cell r="A113" t="str">
            <v>WXPP</v>
          </cell>
          <cell r="B113">
            <v>90</v>
          </cell>
          <cell r="E113">
            <v>90</v>
          </cell>
          <cell r="G113">
            <v>90</v>
          </cell>
          <cell r="H113">
            <v>60</v>
          </cell>
          <cell r="I113">
            <v>90</v>
          </cell>
        </row>
        <row r="114">
          <cell r="A114" t="str">
            <v>WXPH</v>
          </cell>
          <cell r="B114">
            <v>0</v>
          </cell>
          <cell r="E114">
            <v>0</v>
          </cell>
          <cell r="G114">
            <v>0</v>
          </cell>
          <cell r="H114">
            <v>0</v>
          </cell>
          <cell r="I114">
            <v>0</v>
          </cell>
        </row>
        <row r="115">
          <cell r="A115" t="str">
            <v>Application Software</v>
          </cell>
        </row>
        <row r="116">
          <cell r="A116" t="str">
            <v>NO SOFTWARE</v>
          </cell>
          <cell r="B116">
            <v>0</v>
          </cell>
          <cell r="E116">
            <v>0</v>
          </cell>
          <cell r="G116">
            <v>0</v>
          </cell>
          <cell r="I116">
            <v>0</v>
          </cell>
        </row>
        <row r="117">
          <cell r="A117" t="str">
            <v>WORKS SUITE</v>
          </cell>
          <cell r="B117">
            <v>100</v>
          </cell>
          <cell r="E117">
            <v>100</v>
          </cell>
          <cell r="G117">
            <v>100</v>
          </cell>
          <cell r="I117">
            <v>100</v>
          </cell>
        </row>
        <row r="118">
          <cell r="A118" t="str">
            <v>Office Basic</v>
          </cell>
          <cell r="B118">
            <v>100</v>
          </cell>
          <cell r="E118">
            <v>100</v>
          </cell>
          <cell r="G118">
            <v>200</v>
          </cell>
          <cell r="I118">
            <v>300</v>
          </cell>
        </row>
        <row r="119">
          <cell r="A119" t="str">
            <v>Office Pro</v>
          </cell>
          <cell r="B119">
            <v>600</v>
          </cell>
          <cell r="E119">
            <v>500</v>
          </cell>
          <cell r="G119">
            <v>500</v>
          </cell>
          <cell r="I119">
            <v>600</v>
          </cell>
        </row>
        <row r="120">
          <cell r="A120" t="str">
            <v>Office SB</v>
          </cell>
          <cell r="B120">
            <v>450</v>
          </cell>
          <cell r="E120">
            <v>350</v>
          </cell>
          <cell r="G120">
            <v>350</v>
          </cell>
          <cell r="I120">
            <v>450</v>
          </cell>
        </row>
        <row r="121">
          <cell r="A121" t="str">
            <v>NO Delivery</v>
          </cell>
          <cell r="B121">
            <v>0</v>
          </cell>
          <cell r="E121">
            <v>0</v>
          </cell>
          <cell r="G121">
            <v>0</v>
          </cell>
          <cell r="I121">
            <v>0</v>
          </cell>
        </row>
        <row r="122">
          <cell r="A122" t="str">
            <v>NO Delivery</v>
          </cell>
          <cell r="B122">
            <v>0</v>
          </cell>
          <cell r="E122">
            <v>0</v>
          </cell>
          <cell r="G122">
            <v>0</v>
          </cell>
          <cell r="I122">
            <v>0</v>
          </cell>
        </row>
        <row r="123">
          <cell r="A123" t="str">
            <v>NO Delivery; Firewire</v>
          </cell>
          <cell r="B123">
            <v>35</v>
          </cell>
          <cell r="E123">
            <v>50</v>
          </cell>
          <cell r="G123">
            <v>50</v>
          </cell>
          <cell r="I123">
            <v>50</v>
          </cell>
        </row>
        <row r="124">
          <cell r="A124" t="str">
            <v>DELIVERY</v>
          </cell>
          <cell r="B124">
            <v>100</v>
          </cell>
          <cell r="E124">
            <v>100</v>
          </cell>
          <cell r="G124">
            <v>100</v>
          </cell>
          <cell r="I124">
            <v>100</v>
          </cell>
        </row>
        <row r="125">
          <cell r="A125" t="str">
            <v>DEL &amp; PRINTER</v>
          </cell>
          <cell r="B125">
            <v>200</v>
          </cell>
          <cell r="E125">
            <v>150</v>
          </cell>
          <cell r="G125">
            <v>150</v>
          </cell>
          <cell r="I125">
            <v>200</v>
          </cell>
        </row>
        <row r="126">
          <cell r="A126" t="str">
            <v>Inkjet1000 Printer</v>
          </cell>
          <cell r="B126">
            <v>200</v>
          </cell>
          <cell r="E126">
            <v>200</v>
          </cell>
          <cell r="G126">
            <v>200</v>
          </cell>
          <cell r="I126">
            <v>200</v>
          </cell>
        </row>
        <row r="127">
          <cell r="A127" t="str">
            <v>X1185</v>
          </cell>
          <cell r="B127">
            <v>100</v>
          </cell>
        </row>
        <row r="128">
          <cell r="A128" t="str">
            <v>NO Delivery; Firewire; card reader</v>
          </cell>
          <cell r="B128">
            <v>80</v>
          </cell>
        </row>
        <row r="129">
          <cell r="A129" t="str">
            <v>NO Delivery; card reader</v>
          </cell>
          <cell r="B129">
            <v>45</v>
          </cell>
        </row>
      </sheetData>
      <sheetData sheetId="4" refreshError="1"/>
      <sheetData sheetId="5" refreshError="1">
        <row r="6">
          <cell r="A6" t="str">
            <v>Part Number</v>
          </cell>
          <cell r="C6" t="str">
            <v>8178D2M</v>
          </cell>
          <cell r="D6" t="str">
            <v>817821M</v>
          </cell>
          <cell r="E6" t="str">
            <v>817822M</v>
          </cell>
          <cell r="G6" t="str">
            <v>8175DAM</v>
          </cell>
          <cell r="H6" t="str">
            <v>817529M</v>
          </cell>
          <cell r="J6" t="str">
            <v>842323M</v>
          </cell>
          <cell r="K6" t="str">
            <v>84233AM</v>
          </cell>
          <cell r="L6" t="str">
            <v>842335M</v>
          </cell>
          <cell r="N6" t="str">
            <v>842212M</v>
          </cell>
          <cell r="O6" t="str">
            <v>842225M</v>
          </cell>
          <cell r="P6" t="str">
            <v>84223CM</v>
          </cell>
          <cell r="Q6" t="str">
            <v>842233M</v>
          </cell>
          <cell r="S6" t="str">
            <v>8425i4M</v>
          </cell>
          <cell r="T6" t="str">
            <v>842425M</v>
          </cell>
          <cell r="V6" t="str">
            <v>818946M</v>
          </cell>
          <cell r="W6" t="str">
            <v>818743M</v>
          </cell>
          <cell r="X6" t="str">
            <v>818846M</v>
          </cell>
          <cell r="Y6" t="str">
            <v>818847M</v>
          </cell>
          <cell r="AB6" t="str">
            <v>812811M</v>
          </cell>
          <cell r="AC6" t="str">
            <v>81875AM</v>
          </cell>
          <cell r="AD6" t="str">
            <v>818852M</v>
          </cell>
          <cell r="AE6" t="str">
            <v>818853M</v>
          </cell>
          <cell r="AF6" t="str">
            <v>818829M</v>
          </cell>
          <cell r="AG6" t="str">
            <v>81905BM</v>
          </cell>
          <cell r="AI6" t="str">
            <v>809511M</v>
          </cell>
          <cell r="AJ6" t="str">
            <v>814131M</v>
          </cell>
          <cell r="AK6" t="str">
            <v>814232M</v>
          </cell>
          <cell r="AL6" t="str">
            <v>81423AM</v>
          </cell>
          <cell r="AM6" t="str">
            <v>814231M</v>
          </cell>
          <cell r="AN6" t="str">
            <v>814237M</v>
          </cell>
          <cell r="AQ6" t="str">
            <v>8183D7M</v>
          </cell>
          <cell r="AR6" t="str">
            <v>8184D3M</v>
          </cell>
          <cell r="AS6" t="str">
            <v>8184D4M</v>
          </cell>
          <cell r="AU6" t="str">
            <v>812711M</v>
          </cell>
          <cell r="AV6" t="str">
            <v>8183GNM</v>
          </cell>
          <cell r="AW6" t="str">
            <v>8184G1M</v>
          </cell>
          <cell r="AX6" t="str">
            <v>8184G2M</v>
          </cell>
          <cell r="AY6" t="str">
            <v>818432M</v>
          </cell>
          <cell r="BA6" t="str">
            <v>808636M</v>
          </cell>
          <cell r="BB6" t="str">
            <v>8087A1M</v>
          </cell>
          <cell r="BC6" t="str">
            <v>808735M</v>
          </cell>
          <cell r="BD6" t="str">
            <v>808736M</v>
          </cell>
          <cell r="BE6" t="str">
            <v>808721M</v>
          </cell>
          <cell r="BF6" t="str">
            <v>808722M</v>
          </cell>
          <cell r="BH6" t="str">
            <v>809811M</v>
          </cell>
          <cell r="BI6" t="str">
            <v>817131M</v>
          </cell>
          <cell r="BJ6" t="str">
            <v>8172A1M</v>
          </cell>
          <cell r="BK6" t="str">
            <v>817232M</v>
          </cell>
          <cell r="BL6" t="str">
            <v>817221M</v>
          </cell>
          <cell r="BM6" t="str">
            <v>817233M</v>
          </cell>
          <cell r="BN6" t="str">
            <v>81723FM</v>
          </cell>
          <cell r="BP6" t="str">
            <v>817234M</v>
          </cell>
          <cell r="BQ6" t="str">
            <v>8172B1M</v>
          </cell>
          <cell r="BR6" t="str">
            <v>8172B2M</v>
          </cell>
          <cell r="BT6" t="str">
            <v>814238M</v>
          </cell>
          <cell r="BU6" t="str">
            <v>8142B1M</v>
          </cell>
          <cell r="BW6" t="str">
            <v>8131ACM</v>
          </cell>
          <cell r="BX6" t="str">
            <v>8122ADM</v>
          </cell>
          <cell r="BY6" t="str">
            <v>8131ADM</v>
          </cell>
          <cell r="BZ6" t="str">
            <v>813146M</v>
          </cell>
          <cell r="CA6" t="str">
            <v>8122KMD</v>
          </cell>
          <cell r="CB6" t="str">
            <v>812244M</v>
          </cell>
          <cell r="CC6" t="str">
            <v>812245M</v>
          </cell>
          <cell r="CE6" t="str">
            <v>8131KMB</v>
          </cell>
          <cell r="CF6" t="str">
            <v>8122LKM</v>
          </cell>
          <cell r="CG6" t="str">
            <v>8122KMB</v>
          </cell>
          <cell r="CH6" t="str">
            <v>8122D4M</v>
          </cell>
          <cell r="CI6" t="str">
            <v>8122KMC</v>
          </cell>
          <cell r="CK6" t="str">
            <v>8424A1M</v>
          </cell>
          <cell r="CL6" t="str">
            <v>8424KMD</v>
          </cell>
          <cell r="CM6" t="str">
            <v>842433M</v>
          </cell>
          <cell r="CN6" t="str">
            <v>842434M</v>
          </cell>
          <cell r="CP6" t="str">
            <v>8424KMH</v>
          </cell>
          <cell r="CQ6" t="str">
            <v>84243BM</v>
          </cell>
          <cell r="CR6" t="str">
            <v>84243CM</v>
          </cell>
          <cell r="CS6" t="str">
            <v>84243AM</v>
          </cell>
          <cell r="CU6" t="str">
            <v>8422G1M</v>
          </cell>
          <cell r="CV6" t="str">
            <v>8422G2M</v>
          </cell>
          <cell r="CW6" t="str">
            <v>8422G3M</v>
          </cell>
          <cell r="CY6" t="str">
            <v>8423B4M</v>
          </cell>
          <cell r="CZ6" t="str">
            <v>8423B5M</v>
          </cell>
          <cell r="DA6" t="str">
            <v>8423B6M</v>
          </cell>
          <cell r="DC6" t="str">
            <v>8106A2M</v>
          </cell>
          <cell r="DD6" t="str">
            <v>8106A3M</v>
          </cell>
          <cell r="DF6" t="str">
            <v>81043JM</v>
          </cell>
          <cell r="DG6" t="str">
            <v>81044HM</v>
          </cell>
          <cell r="DI6" t="str">
            <v>810626M</v>
          </cell>
          <cell r="DJ6" t="str">
            <v>810627M</v>
          </cell>
          <cell r="DK6" t="str">
            <v>810628M</v>
          </cell>
          <cell r="DL6" t="str">
            <v>810629M</v>
          </cell>
          <cell r="DM6" t="str">
            <v>81062AM</v>
          </cell>
          <cell r="DN6" t="str">
            <v>81062BM</v>
          </cell>
          <cell r="DP6" t="str">
            <v>8153D4M</v>
          </cell>
          <cell r="DQ6" t="str">
            <v>8153D5M</v>
          </cell>
          <cell r="DR6" t="str">
            <v>8153D6M</v>
          </cell>
          <cell r="DS6" t="str">
            <v>8168D3M</v>
          </cell>
          <cell r="DT6" t="str">
            <v>8168D4M</v>
          </cell>
          <cell r="DU6" t="str">
            <v>8168D5M</v>
          </cell>
          <cell r="DW6" t="str">
            <v>9210B1M</v>
          </cell>
          <cell r="DX6" t="str">
            <v>9210B2M</v>
          </cell>
          <cell r="DY6" t="str">
            <v>921028M</v>
          </cell>
          <cell r="DZ6" t="str">
            <v>921031M</v>
          </cell>
          <cell r="EA6" t="str">
            <v>921032M</v>
          </cell>
          <cell r="EB6" t="str">
            <v>921033M</v>
          </cell>
          <cell r="EC6" t="str">
            <v>921034M</v>
          </cell>
          <cell r="ED6" t="str">
            <v>921029M</v>
          </cell>
          <cell r="EE6" t="str">
            <v>921035M</v>
          </cell>
          <cell r="EF6" t="str">
            <v>921045M</v>
          </cell>
          <cell r="EG6" t="str">
            <v>9210D1M</v>
          </cell>
          <cell r="EI6" t="str">
            <v>811411M</v>
          </cell>
          <cell r="EJ6" t="str">
            <v>811412M</v>
          </cell>
          <cell r="EK6" t="str">
            <v>811428M</v>
          </cell>
          <cell r="EL6" t="str">
            <v>811429M</v>
          </cell>
          <cell r="EM6" t="str">
            <v>811435M</v>
          </cell>
          <cell r="EN6" t="str">
            <v>811445M</v>
          </cell>
          <cell r="EO6" t="str">
            <v>8114D1M</v>
          </cell>
          <cell r="EQ6" t="str">
            <v>8131AQM</v>
          </cell>
          <cell r="ER6" t="str">
            <v>8122G1M</v>
          </cell>
          <cell r="ES6" t="str">
            <v>8131ARM</v>
          </cell>
          <cell r="ET6" t="str">
            <v>81314DM</v>
          </cell>
          <cell r="EU6" t="str">
            <v>8131D1M</v>
          </cell>
          <cell r="EV6" t="str">
            <v>81311YM</v>
          </cell>
          <cell r="EW6" t="str">
            <v>81311XM</v>
          </cell>
          <cell r="EX6" t="str">
            <v>8131G4M</v>
          </cell>
          <cell r="EY6" t="str">
            <v>8131G3M</v>
          </cell>
          <cell r="EZ6" t="str">
            <v>81224DM</v>
          </cell>
          <cell r="FA6" t="str">
            <v>81224EM</v>
          </cell>
          <cell r="FB6" t="str">
            <v>8122D3M</v>
          </cell>
          <cell r="FC6" t="str">
            <v>8122D4M</v>
          </cell>
          <cell r="FE6" t="str">
            <v>8424A2M</v>
          </cell>
          <cell r="FF6" t="str">
            <v>8424A3M</v>
          </cell>
          <cell r="FG6" t="str">
            <v>84243AM</v>
          </cell>
          <cell r="FH6" t="str">
            <v>84243BM</v>
          </cell>
          <cell r="FI6" t="str">
            <v>84243CM</v>
          </cell>
          <cell r="FK6" t="str">
            <v>81422FM</v>
          </cell>
          <cell r="FL6" t="str">
            <v>81423FM</v>
          </cell>
          <cell r="FM6" t="str">
            <v>81423NM</v>
          </cell>
          <cell r="FN6" t="str">
            <v>8142BDM</v>
          </cell>
          <cell r="FO6" t="str">
            <v>8142D1M</v>
          </cell>
          <cell r="FP6" t="str">
            <v>8142D2M</v>
          </cell>
          <cell r="FQ6" t="str">
            <v>8142D3M</v>
          </cell>
          <cell r="FR6" t="str">
            <v>8142D4M</v>
          </cell>
          <cell r="FT6" t="str">
            <v>817258M</v>
          </cell>
          <cell r="FU6" t="str">
            <v>81724XM</v>
          </cell>
          <cell r="FV6" t="str">
            <v>81726AM</v>
          </cell>
          <cell r="FW6" t="str">
            <v>8172BMM</v>
          </cell>
          <cell r="FX6" t="str">
            <v>8172A3M</v>
          </cell>
          <cell r="FY6" t="str">
            <v>8172A4M</v>
          </cell>
          <cell r="FZ6" t="str">
            <v>8172D1M</v>
          </cell>
          <cell r="GA6" t="str">
            <v>8172D2M</v>
          </cell>
          <cell r="GB6" t="str">
            <v>8172D3M</v>
          </cell>
          <cell r="GC6" t="str">
            <v>8172D4M</v>
          </cell>
          <cell r="GD6" t="str">
            <v>8172D5M</v>
          </cell>
          <cell r="GE6" t="str">
            <v>8172D6M</v>
          </cell>
          <cell r="GF6" t="str">
            <v>8172D7M</v>
          </cell>
          <cell r="GH6" t="str">
            <v>SuperG 1</v>
          </cell>
          <cell r="GI6" t="str">
            <v>SuperG 2</v>
          </cell>
          <cell r="GJ6" t="str">
            <v>SuperG 3</v>
          </cell>
        </row>
        <row r="7">
          <cell r="A7" t="str">
            <v>Processor</v>
          </cell>
          <cell r="C7" t="str">
            <v>330 Cel 2.66</v>
          </cell>
          <cell r="D7" t="str">
            <v>P4 3.0</v>
          </cell>
          <cell r="E7" t="str">
            <v>P4 3.0</v>
          </cell>
          <cell r="G7" t="str">
            <v>330 Cel 2.66</v>
          </cell>
          <cell r="H7" t="str">
            <v>P4 3.0</v>
          </cell>
          <cell r="J7" t="str">
            <v>530 P4 3.0</v>
          </cell>
          <cell r="K7" t="str">
            <v>540 P4 3.2</v>
          </cell>
          <cell r="L7" t="str">
            <v>540 P4 3.2</v>
          </cell>
          <cell r="N7" t="str">
            <v>520 P4 2.8</v>
          </cell>
          <cell r="O7" t="str">
            <v>530 P4 3.0</v>
          </cell>
          <cell r="P7" t="str">
            <v>540 P4 3.2</v>
          </cell>
          <cell r="Q7" t="str">
            <v>540 P4 3.2</v>
          </cell>
          <cell r="S7" t="str">
            <v>530 P4 3.0</v>
          </cell>
          <cell r="T7" t="str">
            <v>530 P4 3.0</v>
          </cell>
          <cell r="V7" t="str">
            <v>P4 3.0/800</v>
          </cell>
          <cell r="W7" t="str">
            <v>P4 3.0/800</v>
          </cell>
          <cell r="X7" t="str">
            <v>P4 3.0/800</v>
          </cell>
          <cell r="Y7" t="str">
            <v>P4 3.0/800</v>
          </cell>
          <cell r="AB7" t="str">
            <v>335 Cel 2.8</v>
          </cell>
          <cell r="AC7" t="str">
            <v>P4 3.2</v>
          </cell>
          <cell r="AD7" t="str">
            <v>P4 3.2</v>
          </cell>
          <cell r="AE7" t="str">
            <v>P4 3.2</v>
          </cell>
          <cell r="AF7" t="str">
            <v>P4 3.2</v>
          </cell>
          <cell r="AG7" t="str">
            <v>P4 3.2</v>
          </cell>
          <cell r="AI7" t="str">
            <v>520 P4 2.8</v>
          </cell>
          <cell r="AJ7" t="str">
            <v>540 P4 3.2</v>
          </cell>
          <cell r="AK7" t="str">
            <v>530 P4 3.0</v>
          </cell>
          <cell r="AL7" t="str">
            <v>530 P4 3.0</v>
          </cell>
          <cell r="AM7" t="str">
            <v>540 P4 3.2</v>
          </cell>
          <cell r="AN7" t="str">
            <v>540 P4 3.2</v>
          </cell>
          <cell r="AQ7" t="str">
            <v>P4 3.0/800</v>
          </cell>
          <cell r="AR7" t="str">
            <v>P4 3.0/800</v>
          </cell>
          <cell r="AS7" t="str">
            <v>P4 3.0/800</v>
          </cell>
          <cell r="AU7" t="str">
            <v>335 Cel 2.8</v>
          </cell>
          <cell r="AV7" t="str">
            <v>P4 3.2</v>
          </cell>
          <cell r="AW7" t="str">
            <v>P4 3.2</v>
          </cell>
          <cell r="AX7" t="str">
            <v>P4 3.2</v>
          </cell>
          <cell r="AY7" t="str">
            <v>P4 3.2</v>
          </cell>
          <cell r="BA7" t="str">
            <v>P4 3.2</v>
          </cell>
          <cell r="BB7" t="str">
            <v>335 Cel 2.8</v>
          </cell>
          <cell r="BC7" t="str">
            <v>P4 3.0/800</v>
          </cell>
          <cell r="BD7" t="str">
            <v>P4 3.2</v>
          </cell>
          <cell r="BE7" t="str">
            <v>P4 3.0/800</v>
          </cell>
          <cell r="BF7" t="str">
            <v>P4 3.0/800</v>
          </cell>
          <cell r="BH7" t="str">
            <v>520 P4 2.8</v>
          </cell>
          <cell r="BI7" t="str">
            <v>540 P4 3.2</v>
          </cell>
          <cell r="BJ7" t="str">
            <v>335 Cel 2.8</v>
          </cell>
          <cell r="BK7" t="str">
            <v>530 P4 3.0</v>
          </cell>
          <cell r="BL7" t="str">
            <v>530 P4 3.0</v>
          </cell>
          <cell r="BM7" t="str">
            <v>540 P4 3.2</v>
          </cell>
          <cell r="BN7" t="str">
            <v>540 P4 3.2</v>
          </cell>
          <cell r="BP7" t="str">
            <v>530 P4 3.0</v>
          </cell>
          <cell r="BQ7" t="str">
            <v>540 P4 3.2</v>
          </cell>
          <cell r="BR7" t="str">
            <v>540 P4 3.2</v>
          </cell>
          <cell r="BT7" t="str">
            <v>530 P4 3.0</v>
          </cell>
          <cell r="BU7" t="str">
            <v>540 P4 3.2</v>
          </cell>
          <cell r="BW7" t="str">
            <v>335 Cel 2.8</v>
          </cell>
          <cell r="BX7" t="str">
            <v>335 Cel 2.8</v>
          </cell>
          <cell r="BY7" t="str">
            <v>335 Cel 2.8</v>
          </cell>
          <cell r="BZ7" t="str">
            <v>540 P4 3.2</v>
          </cell>
          <cell r="CA7" t="str">
            <v>P4 2.93</v>
          </cell>
          <cell r="CB7" t="str">
            <v>540 P4 3.2</v>
          </cell>
          <cell r="CC7" t="str">
            <v>540 P4 3.2</v>
          </cell>
          <cell r="CE7" t="str">
            <v>630 P4 3.0</v>
          </cell>
          <cell r="CF7" t="str">
            <v>P4 3.06</v>
          </cell>
          <cell r="CG7" t="str">
            <v>630 P4 3.0</v>
          </cell>
          <cell r="CH7" t="str">
            <v>630 P4 3.0</v>
          </cell>
          <cell r="CI7" t="str">
            <v>640 P4 3.2</v>
          </cell>
          <cell r="CK7" t="str">
            <v>335 Cel 2.8</v>
          </cell>
          <cell r="CL7" t="str">
            <v>P4 2.93</v>
          </cell>
          <cell r="CM7" t="str">
            <v>540 P4 3.2</v>
          </cell>
          <cell r="CN7" t="str">
            <v>540 P4 3.2</v>
          </cell>
          <cell r="CP7" t="str">
            <v>P4 3.06</v>
          </cell>
          <cell r="CQ7" t="str">
            <v>P4 630 3.0</v>
          </cell>
          <cell r="CR7" t="str">
            <v>P4 630 3.0</v>
          </cell>
          <cell r="CS7" t="str">
            <v>P4 630 3.0</v>
          </cell>
          <cell r="CU7" t="str">
            <v>P4 630 3.0</v>
          </cell>
          <cell r="CV7" t="str">
            <v>P4 630 3.0</v>
          </cell>
          <cell r="CW7" t="str">
            <v>P4 630 3.0</v>
          </cell>
          <cell r="CY7" t="str">
            <v>P4 630 3.0</v>
          </cell>
          <cell r="CZ7" t="str">
            <v>P4 630 3.0</v>
          </cell>
          <cell r="DA7" t="str">
            <v>P4 630 3.0</v>
          </cell>
          <cell r="DC7" t="str">
            <v>341 Cel 2.93</v>
          </cell>
          <cell r="DD7" t="str">
            <v>341 Cel 2.93</v>
          </cell>
          <cell r="DF7" t="str">
            <v>541 P4 3.2</v>
          </cell>
          <cell r="DG7" t="str">
            <v>551 P4 3.4</v>
          </cell>
          <cell r="DI7" t="str">
            <v>541 P4 3.2</v>
          </cell>
          <cell r="DJ7" t="str">
            <v>541 P4 3.2</v>
          </cell>
          <cell r="DK7" t="str">
            <v>541 P4 3.2</v>
          </cell>
          <cell r="DL7" t="str">
            <v>541 P4 3.2</v>
          </cell>
          <cell r="DM7" t="str">
            <v>541 P4 3.2</v>
          </cell>
          <cell r="DN7" t="str">
            <v>541 P4 3.2</v>
          </cell>
          <cell r="DP7" t="str">
            <v>630 P4 3.0</v>
          </cell>
          <cell r="DQ7" t="str">
            <v>630 P4 3.0</v>
          </cell>
          <cell r="DR7" t="str">
            <v>820 P4 2.8</v>
          </cell>
          <cell r="DS7" t="str">
            <v>630 P4 3.0</v>
          </cell>
          <cell r="DT7" t="str">
            <v>630 P4 3.0</v>
          </cell>
          <cell r="DU7" t="str">
            <v>820 P4 2.8</v>
          </cell>
          <cell r="DW7" t="str">
            <v>346 Cel 3.06</v>
          </cell>
          <cell r="DX7" t="str">
            <v>346 Cel 3.06</v>
          </cell>
          <cell r="DY7" t="str">
            <v>531 P4 3.0</v>
          </cell>
          <cell r="DZ7" t="str">
            <v>640 P4 3.2</v>
          </cell>
          <cell r="EA7" t="str">
            <v>640 P4 3.2</v>
          </cell>
          <cell r="EB7" t="str">
            <v>640 P4 3.2</v>
          </cell>
          <cell r="EC7" t="str">
            <v>640 P4 3.2</v>
          </cell>
          <cell r="ED7" t="str">
            <v>531 P4 3.0</v>
          </cell>
          <cell r="EE7" t="str">
            <v>541 P4 3.2</v>
          </cell>
          <cell r="EF7" t="str">
            <v>551 P4 3.4</v>
          </cell>
          <cell r="EG7" t="str">
            <v>630 P4 3.0</v>
          </cell>
          <cell r="EI7" t="str">
            <v>516 P4 2.93</v>
          </cell>
          <cell r="EJ7" t="str">
            <v>516 P4 2.93</v>
          </cell>
          <cell r="EK7" t="str">
            <v>531 P4 3.0</v>
          </cell>
          <cell r="EL7" t="str">
            <v>531 P4 3.0</v>
          </cell>
          <cell r="EM7" t="str">
            <v>541 P4 3.2</v>
          </cell>
          <cell r="EN7" t="str">
            <v>551 P4 3.4</v>
          </cell>
          <cell r="EO7" t="str">
            <v>630 P4 3.0</v>
          </cell>
          <cell r="EQ7" t="str">
            <v>336 Cel 2.8</v>
          </cell>
          <cell r="ER7" t="str">
            <v>336 Cel 2.8</v>
          </cell>
          <cell r="ES7" t="str">
            <v>336 Cel 2.8</v>
          </cell>
          <cell r="ET7" t="str">
            <v>541 P4 3.2</v>
          </cell>
          <cell r="EU7" t="str">
            <v>630 P4 3.0</v>
          </cell>
          <cell r="EV7" t="str">
            <v>P4 3.06</v>
          </cell>
          <cell r="EW7" t="str">
            <v>P4 3.06</v>
          </cell>
          <cell r="EX7" t="str">
            <v>P4 2.93</v>
          </cell>
          <cell r="EY7" t="str">
            <v>P4 2.93</v>
          </cell>
          <cell r="EZ7" t="str">
            <v>541 P4 3.2</v>
          </cell>
          <cell r="FA7" t="str">
            <v>541 P4 3.2</v>
          </cell>
          <cell r="FB7" t="str">
            <v>630 P4 3.0</v>
          </cell>
          <cell r="FC7" t="str">
            <v>630 P4 3.0</v>
          </cell>
          <cell r="FE7" t="str">
            <v>336 Cel 2.8</v>
          </cell>
          <cell r="FF7" t="str">
            <v>336 Cel 2.8</v>
          </cell>
          <cell r="FG7" t="str">
            <v>630 P4 3.0</v>
          </cell>
          <cell r="FH7" t="str">
            <v>630 P4 3.0</v>
          </cell>
          <cell r="FI7" t="str">
            <v>630 P4 3.0</v>
          </cell>
          <cell r="FK7" t="str">
            <v>531 P4 3.0</v>
          </cell>
          <cell r="FL7" t="str">
            <v>541 P4 3.2</v>
          </cell>
          <cell r="FM7" t="str">
            <v>541 P4 3.2</v>
          </cell>
          <cell r="FN7" t="str">
            <v>630 P4 3.0</v>
          </cell>
          <cell r="FO7" t="str">
            <v>630 P4 3.0</v>
          </cell>
          <cell r="FP7" t="str">
            <v>630 P4 3.0</v>
          </cell>
          <cell r="FQ7" t="str">
            <v>630 P4 3.0</v>
          </cell>
          <cell r="FR7" t="str">
            <v>630 P4 3.0</v>
          </cell>
          <cell r="FT7" t="str">
            <v>531 P4 3.0</v>
          </cell>
          <cell r="FU7" t="str">
            <v>541 P4 3.2</v>
          </cell>
          <cell r="FV7" t="str">
            <v>541 P4 3.2</v>
          </cell>
          <cell r="FW7" t="str">
            <v>630 P4 3.0</v>
          </cell>
          <cell r="FX7" t="str">
            <v>336 Cel 2.8</v>
          </cell>
          <cell r="FY7" t="str">
            <v>336 Cel 2.8</v>
          </cell>
          <cell r="FZ7" t="str">
            <v>630 P4 3.0</v>
          </cell>
          <cell r="GA7" t="str">
            <v>630 P4 3.0</v>
          </cell>
          <cell r="GB7" t="str">
            <v>630 P4 3.0</v>
          </cell>
          <cell r="GC7" t="str">
            <v>630 P4 3.0</v>
          </cell>
          <cell r="GD7" t="str">
            <v>630 P4 3.0</v>
          </cell>
          <cell r="GE7" t="str">
            <v>630 P4 3.0</v>
          </cell>
          <cell r="GF7" t="str">
            <v>630 P4 3.0</v>
          </cell>
          <cell r="GH7" t="str">
            <v>341 Cel 2.93</v>
          </cell>
          <cell r="GI7" t="str">
            <v>519 P4 3.06</v>
          </cell>
          <cell r="GJ7" t="str">
            <v>820 P4 2.8</v>
          </cell>
        </row>
        <row r="8">
          <cell r="A8" t="str">
            <v>Memory</v>
          </cell>
          <cell r="C8" t="str">
            <v>256MB</v>
          </cell>
          <cell r="D8" t="str">
            <v>256MB</v>
          </cell>
          <cell r="E8" t="str">
            <v>256MB</v>
          </cell>
          <cell r="G8" t="str">
            <v>256MB</v>
          </cell>
          <cell r="H8" t="str">
            <v>512MB</v>
          </cell>
          <cell r="J8" t="str">
            <v>512MB DDR2</v>
          </cell>
          <cell r="K8" t="str">
            <v>1GB DDR2</v>
          </cell>
          <cell r="L8" t="str">
            <v>1GB DDR2</v>
          </cell>
          <cell r="N8" t="str">
            <v>512MB DDR2</v>
          </cell>
          <cell r="O8" t="str">
            <v>512MB DDR2</v>
          </cell>
          <cell r="P8" t="str">
            <v>512MB DDR2</v>
          </cell>
          <cell r="Q8" t="str">
            <v>512MB DDR2</v>
          </cell>
          <cell r="S8" t="str">
            <v>256MB</v>
          </cell>
          <cell r="T8" t="str">
            <v>1GB</v>
          </cell>
          <cell r="V8" t="str">
            <v>512MB</v>
          </cell>
          <cell r="W8" t="str">
            <v>512MB</v>
          </cell>
          <cell r="X8" t="str">
            <v>512MB</v>
          </cell>
          <cell r="Y8" t="str">
            <v>512MB</v>
          </cell>
          <cell r="AB8" t="str">
            <v>512MB</v>
          </cell>
          <cell r="AC8" t="str">
            <v>512MB</v>
          </cell>
          <cell r="AD8" t="str">
            <v>512MB</v>
          </cell>
          <cell r="AE8" t="str">
            <v>512MB</v>
          </cell>
          <cell r="AF8" t="str">
            <v>512MB</v>
          </cell>
          <cell r="AG8" t="str">
            <v>512MB</v>
          </cell>
          <cell r="AI8" t="str">
            <v>512MB</v>
          </cell>
          <cell r="AJ8" t="str">
            <v>512MB</v>
          </cell>
          <cell r="AK8" t="str">
            <v>512MB</v>
          </cell>
          <cell r="AL8" t="str">
            <v>512MB</v>
          </cell>
          <cell r="AM8" t="str">
            <v>512MB</v>
          </cell>
          <cell r="AN8" t="str">
            <v>512MB</v>
          </cell>
          <cell r="AQ8" t="str">
            <v>512MB</v>
          </cell>
          <cell r="AR8" t="str">
            <v>512MB</v>
          </cell>
          <cell r="AS8" t="str">
            <v>512MB</v>
          </cell>
          <cell r="AU8" t="str">
            <v>512MB</v>
          </cell>
          <cell r="AV8" t="str">
            <v>512MB</v>
          </cell>
          <cell r="AW8" t="str">
            <v>512MB</v>
          </cell>
          <cell r="AX8" t="str">
            <v>512MB</v>
          </cell>
          <cell r="AY8" t="str">
            <v>512MB</v>
          </cell>
          <cell r="BA8" t="str">
            <v>512MB</v>
          </cell>
          <cell r="BB8" t="str">
            <v>512MB</v>
          </cell>
          <cell r="BC8" t="str">
            <v>512MB</v>
          </cell>
          <cell r="BD8" t="str">
            <v>512MB</v>
          </cell>
          <cell r="BE8" t="str">
            <v>512MB</v>
          </cell>
          <cell r="BF8" t="str">
            <v>512MB</v>
          </cell>
          <cell r="BH8" t="str">
            <v>512MB</v>
          </cell>
          <cell r="BI8" t="str">
            <v>512MB</v>
          </cell>
          <cell r="BJ8" t="str">
            <v>512MB</v>
          </cell>
          <cell r="BK8" t="str">
            <v>512MB</v>
          </cell>
          <cell r="BL8" t="str">
            <v>512MB</v>
          </cell>
          <cell r="BM8" t="str">
            <v>512MB</v>
          </cell>
          <cell r="BN8" t="str">
            <v>512MB</v>
          </cell>
          <cell r="BP8" t="str">
            <v>512MB</v>
          </cell>
          <cell r="BQ8" t="str">
            <v>512MB</v>
          </cell>
          <cell r="BR8" t="str">
            <v>1GB</v>
          </cell>
          <cell r="BT8" t="str">
            <v>512MB</v>
          </cell>
          <cell r="BU8" t="str">
            <v>512MB</v>
          </cell>
          <cell r="BW8" t="str">
            <v>256MB DDR2</v>
          </cell>
          <cell r="BX8" t="str">
            <v>512MB DDR2</v>
          </cell>
          <cell r="BY8" t="str">
            <v>512MB DDR2</v>
          </cell>
          <cell r="BZ8" t="str">
            <v>512MB DDR2</v>
          </cell>
          <cell r="CA8" t="str">
            <v>512MB DDR2</v>
          </cell>
          <cell r="CB8" t="str">
            <v>512MB DDR2</v>
          </cell>
          <cell r="CC8" t="str">
            <v>512MB DDR2</v>
          </cell>
          <cell r="CE8" t="str">
            <v>512MB DDR2</v>
          </cell>
          <cell r="CF8" t="str">
            <v>512MB DDR2</v>
          </cell>
          <cell r="CG8" t="str">
            <v>512MB DDR2</v>
          </cell>
          <cell r="CH8" t="str">
            <v>512MB DDR2</v>
          </cell>
          <cell r="CI8" t="str">
            <v>1GB DDR2</v>
          </cell>
          <cell r="CK8" t="str">
            <v>512MB</v>
          </cell>
          <cell r="CL8" t="str">
            <v>512MB</v>
          </cell>
          <cell r="CM8" t="str">
            <v>512MB</v>
          </cell>
          <cell r="CN8" t="str">
            <v>512MB</v>
          </cell>
          <cell r="CP8" t="str">
            <v>512MB</v>
          </cell>
          <cell r="CQ8" t="str">
            <v>512MB</v>
          </cell>
          <cell r="CR8" t="str">
            <v>512MB</v>
          </cell>
          <cell r="CS8" t="str">
            <v>1GB DDR2</v>
          </cell>
          <cell r="CU8" t="str">
            <v>512MB DDR2</v>
          </cell>
          <cell r="CV8" t="str">
            <v>512MB DDR2</v>
          </cell>
          <cell r="CW8" t="str">
            <v>1GB DDR2</v>
          </cell>
          <cell r="CY8" t="str">
            <v>512MB DDR2</v>
          </cell>
          <cell r="CZ8" t="str">
            <v>512MB DDR2</v>
          </cell>
          <cell r="DA8" t="str">
            <v>1GB DDR2</v>
          </cell>
          <cell r="DC8" t="str">
            <v>512MB DDR2</v>
          </cell>
          <cell r="DD8" t="str">
            <v>512MB DDR2</v>
          </cell>
          <cell r="DF8" t="str">
            <v>512MB DDR2</v>
          </cell>
          <cell r="DG8" t="str">
            <v>512MB DDR2</v>
          </cell>
          <cell r="DI8" t="str">
            <v>512MB DDR2</v>
          </cell>
          <cell r="DJ8" t="str">
            <v>512MB DDR2</v>
          </cell>
          <cell r="DK8" t="str">
            <v>512MB DDR2</v>
          </cell>
          <cell r="DL8" t="str">
            <v>512MB DDR2</v>
          </cell>
          <cell r="DM8" t="str">
            <v>1GB DDR2</v>
          </cell>
          <cell r="DN8" t="str">
            <v>512MB DDR2</v>
          </cell>
          <cell r="DP8" t="str">
            <v>512MB DDR2</v>
          </cell>
          <cell r="DQ8" t="str">
            <v>1GB DDR2</v>
          </cell>
          <cell r="DR8" t="str">
            <v>2GB DDR2</v>
          </cell>
          <cell r="DS8" t="str">
            <v>512MB DDR2</v>
          </cell>
          <cell r="DT8" t="str">
            <v>1GB DDR2</v>
          </cell>
          <cell r="DU8" t="str">
            <v>2GB DDR2</v>
          </cell>
          <cell r="DW8" t="str">
            <v>512MB DDR2</v>
          </cell>
          <cell r="DX8" t="str">
            <v>512MB DDR2</v>
          </cell>
          <cell r="DY8" t="str">
            <v>1GB DDR2</v>
          </cell>
          <cell r="DZ8" t="str">
            <v>512MB DDR2</v>
          </cell>
          <cell r="EA8" t="str">
            <v>512MB DDR2</v>
          </cell>
          <cell r="EB8" t="str">
            <v>512MB DDR2</v>
          </cell>
          <cell r="EC8" t="str">
            <v>1GB DDR2</v>
          </cell>
          <cell r="ED8" t="str">
            <v>512MB DDR2</v>
          </cell>
          <cell r="EE8" t="str">
            <v>512MB DDR2</v>
          </cell>
          <cell r="EF8" t="str">
            <v>512MB DDR2</v>
          </cell>
          <cell r="EG8" t="str">
            <v>512MB DDR2</v>
          </cell>
          <cell r="EI8" t="str">
            <v>256MB DDR2</v>
          </cell>
          <cell r="EJ8" t="str">
            <v>512MB DDR2</v>
          </cell>
          <cell r="EK8" t="str">
            <v>1GB DDR2</v>
          </cell>
          <cell r="EL8" t="str">
            <v>512MB DDR2</v>
          </cell>
          <cell r="EM8" t="str">
            <v>512MB DDR2</v>
          </cell>
          <cell r="EN8" t="str">
            <v>512MB DDR2</v>
          </cell>
          <cell r="EO8" t="str">
            <v>512MB DDR2</v>
          </cell>
          <cell r="EQ8" t="str">
            <v>256MB DDR2</v>
          </cell>
          <cell r="ER8" t="str">
            <v>512MB DDR2</v>
          </cell>
          <cell r="ES8" t="str">
            <v>512MB DDR2</v>
          </cell>
          <cell r="ET8" t="str">
            <v>512MB DDR2</v>
          </cell>
          <cell r="EU8" t="str">
            <v>512MB DDR2</v>
          </cell>
          <cell r="EV8" t="str">
            <v>512MB DDR2</v>
          </cell>
          <cell r="EW8" t="str">
            <v>256MB DDR2</v>
          </cell>
          <cell r="EX8" t="str">
            <v>512MB DDR2</v>
          </cell>
          <cell r="EY8" t="str">
            <v>256MB DDR2</v>
          </cell>
          <cell r="EZ8" t="str">
            <v>512MB DDR2</v>
          </cell>
          <cell r="FA8" t="str">
            <v>512MB DDR2</v>
          </cell>
          <cell r="FB8" t="str">
            <v>512MB DDR2</v>
          </cell>
          <cell r="FC8" t="str">
            <v>512MB DDR2</v>
          </cell>
          <cell r="FE8" t="str">
            <v>256MB</v>
          </cell>
          <cell r="FF8" t="str">
            <v>512MB</v>
          </cell>
          <cell r="FG8" t="str">
            <v>1GB</v>
          </cell>
          <cell r="FH8" t="str">
            <v>512MB</v>
          </cell>
          <cell r="FI8" t="str">
            <v>512MB</v>
          </cell>
          <cell r="FK8" t="str">
            <v>512MB</v>
          </cell>
          <cell r="FL8" t="str">
            <v>512MB</v>
          </cell>
          <cell r="FM8" t="str">
            <v>512MB</v>
          </cell>
          <cell r="FN8" t="str">
            <v>512MB</v>
          </cell>
          <cell r="FO8" t="str">
            <v>512MB</v>
          </cell>
          <cell r="FP8" t="str">
            <v>512MB</v>
          </cell>
          <cell r="FQ8" t="str">
            <v>512MB</v>
          </cell>
          <cell r="FR8" t="str">
            <v>1GB DDR2</v>
          </cell>
          <cell r="FT8" t="str">
            <v>512MB</v>
          </cell>
          <cell r="FU8" t="str">
            <v>512MB</v>
          </cell>
          <cell r="FV8" t="str">
            <v>512MB</v>
          </cell>
          <cell r="FW8" t="str">
            <v>512MB</v>
          </cell>
          <cell r="FX8" t="str">
            <v>512MB</v>
          </cell>
          <cell r="FY8" t="str">
            <v>512MB</v>
          </cell>
          <cell r="FZ8" t="str">
            <v>512MB</v>
          </cell>
          <cell r="GA8" t="str">
            <v>512MB</v>
          </cell>
          <cell r="GB8" t="str">
            <v>512MB</v>
          </cell>
          <cell r="GC8" t="str">
            <v>512MB</v>
          </cell>
          <cell r="GD8" t="str">
            <v>1GB DDR2</v>
          </cell>
          <cell r="GE8" t="str">
            <v>1GB DDR2</v>
          </cell>
          <cell r="GF8" t="str">
            <v>1GB DDR2</v>
          </cell>
          <cell r="GH8" t="str">
            <v>512MB</v>
          </cell>
          <cell r="GI8" t="str">
            <v>512MB</v>
          </cell>
          <cell r="GJ8" t="str">
            <v>1GB DDR2</v>
          </cell>
        </row>
        <row r="9">
          <cell r="A9" t="str">
            <v>HDD</v>
          </cell>
          <cell r="C9" t="str">
            <v>40(7200)</v>
          </cell>
          <cell r="D9" t="str">
            <v>40(7200)</v>
          </cell>
          <cell r="E9" t="str">
            <v>40(7200)</v>
          </cell>
          <cell r="G9" t="str">
            <v>80(7200)</v>
          </cell>
          <cell r="H9" t="str">
            <v>80(7200)</v>
          </cell>
          <cell r="J9" t="str">
            <v>80 Serial</v>
          </cell>
          <cell r="K9" t="str">
            <v>160 Serial</v>
          </cell>
          <cell r="L9" t="str">
            <v>160 Serial</v>
          </cell>
          <cell r="N9" t="str">
            <v>80 Serial</v>
          </cell>
          <cell r="O9" t="str">
            <v>80 Serial</v>
          </cell>
          <cell r="P9" t="str">
            <v>160 Serial</v>
          </cell>
          <cell r="Q9" t="str">
            <v>160 Serial</v>
          </cell>
          <cell r="S9" t="str">
            <v>40 Serial</v>
          </cell>
          <cell r="T9" t="str">
            <v>160 Serial</v>
          </cell>
          <cell r="V9" t="str">
            <v>40(7200)</v>
          </cell>
          <cell r="W9" t="str">
            <v>40(7200)</v>
          </cell>
          <cell r="X9" t="str">
            <v>40(7200)</v>
          </cell>
          <cell r="Y9" t="str">
            <v>40(7200)</v>
          </cell>
          <cell r="AB9" t="str">
            <v>40(7200)</v>
          </cell>
          <cell r="AC9" t="str">
            <v>40(7200)</v>
          </cell>
          <cell r="AD9" t="str">
            <v>40(7200)</v>
          </cell>
          <cell r="AE9" t="str">
            <v>80(7200)</v>
          </cell>
          <cell r="AF9" t="str">
            <v>40(7200)</v>
          </cell>
          <cell r="AG9" t="str">
            <v>40(7200)</v>
          </cell>
          <cell r="AI9" t="str">
            <v>40 Serial</v>
          </cell>
          <cell r="AJ9" t="str">
            <v>40 Serial</v>
          </cell>
          <cell r="AK9" t="str">
            <v>40 Serial</v>
          </cell>
          <cell r="AL9" t="str">
            <v>80 Serial</v>
          </cell>
          <cell r="AM9" t="str">
            <v>40 Serial</v>
          </cell>
          <cell r="AN9" t="str">
            <v>80 Serial</v>
          </cell>
          <cell r="AQ9" t="str">
            <v>40(7200)</v>
          </cell>
          <cell r="AR9" t="str">
            <v>40(7200)</v>
          </cell>
          <cell r="AS9" t="str">
            <v>40(7200)</v>
          </cell>
          <cell r="AU9" t="str">
            <v>40(7200)</v>
          </cell>
          <cell r="AV9" t="str">
            <v>40(7200)</v>
          </cell>
          <cell r="AW9" t="str">
            <v>40(7200)</v>
          </cell>
          <cell r="AX9" t="str">
            <v>80(7200)</v>
          </cell>
          <cell r="AY9" t="str">
            <v>40(7200)</v>
          </cell>
          <cell r="BA9" t="str">
            <v>40(7200)</v>
          </cell>
          <cell r="BB9" t="str">
            <v>40(7200)</v>
          </cell>
          <cell r="BC9" t="str">
            <v>40(7200)</v>
          </cell>
          <cell r="BD9" t="str">
            <v>40(7200)</v>
          </cell>
          <cell r="BE9" t="str">
            <v>40(7200)</v>
          </cell>
          <cell r="BF9" t="str">
            <v>80(7200)</v>
          </cell>
          <cell r="BH9" t="str">
            <v>40 Serial</v>
          </cell>
          <cell r="BI9" t="str">
            <v>40 Serial</v>
          </cell>
          <cell r="BJ9" t="str">
            <v>40 Serial</v>
          </cell>
          <cell r="BK9" t="str">
            <v>40 Serial</v>
          </cell>
          <cell r="BL9" t="str">
            <v>80 Serial</v>
          </cell>
          <cell r="BM9" t="str">
            <v>40 Serial</v>
          </cell>
          <cell r="BN9" t="str">
            <v>80 Serial</v>
          </cell>
          <cell r="BP9" t="str">
            <v>40 Serial</v>
          </cell>
          <cell r="BQ9" t="str">
            <v>80 Serial</v>
          </cell>
          <cell r="BR9" t="str">
            <v>160 Serial</v>
          </cell>
          <cell r="BT9" t="str">
            <v>40 Serial</v>
          </cell>
          <cell r="BU9" t="str">
            <v>80 Serial</v>
          </cell>
          <cell r="BW9" t="str">
            <v>80 Serial</v>
          </cell>
          <cell r="BX9" t="str">
            <v>80 Serial</v>
          </cell>
          <cell r="BY9" t="str">
            <v>80 Serial</v>
          </cell>
          <cell r="BZ9" t="str">
            <v>80 Serial</v>
          </cell>
          <cell r="CA9" t="str">
            <v>80 Serial</v>
          </cell>
          <cell r="CB9" t="str">
            <v>80 Serial</v>
          </cell>
          <cell r="CC9" t="str">
            <v>80 Serial</v>
          </cell>
          <cell r="CE9" t="str">
            <v>80 Serial</v>
          </cell>
          <cell r="CF9" t="str">
            <v>80 Serial</v>
          </cell>
          <cell r="CG9" t="str">
            <v>80 Serial</v>
          </cell>
          <cell r="CH9" t="str">
            <v>80 Serial</v>
          </cell>
          <cell r="CI9" t="str">
            <v>160 Serial</v>
          </cell>
          <cell r="CK9" t="str">
            <v>80 Serial</v>
          </cell>
          <cell r="CL9" t="str">
            <v>80 Serial</v>
          </cell>
          <cell r="CM9" t="str">
            <v>80 Serial</v>
          </cell>
          <cell r="CN9" t="str">
            <v>80 Serial</v>
          </cell>
          <cell r="CP9" t="str">
            <v>80 Serial</v>
          </cell>
          <cell r="CQ9" t="str">
            <v>80 Serial</v>
          </cell>
          <cell r="CR9" t="str">
            <v>80 Serial</v>
          </cell>
          <cell r="CS9" t="str">
            <v>160 Serial</v>
          </cell>
          <cell r="CU9" t="str">
            <v>80 Serial</v>
          </cell>
          <cell r="CV9" t="str">
            <v>80 Serial</v>
          </cell>
          <cell r="CW9" t="str">
            <v>160 Serial</v>
          </cell>
          <cell r="CY9" t="str">
            <v>80 Serial</v>
          </cell>
          <cell r="CZ9" t="str">
            <v>80 Serial</v>
          </cell>
          <cell r="DA9" t="str">
            <v>160 Serial</v>
          </cell>
          <cell r="DC9" t="str">
            <v>80 Serial</v>
          </cell>
          <cell r="DD9" t="str">
            <v>80 Serial</v>
          </cell>
          <cell r="DF9" t="str">
            <v>80 Serial</v>
          </cell>
          <cell r="DG9" t="str">
            <v>80 Serial</v>
          </cell>
          <cell r="DI9" t="str">
            <v>80 Serial</v>
          </cell>
          <cell r="DJ9" t="str">
            <v>80 Serial</v>
          </cell>
          <cell r="DK9" t="str">
            <v>80 Serial</v>
          </cell>
          <cell r="DL9" t="str">
            <v>80 Serial</v>
          </cell>
          <cell r="DM9" t="str">
            <v>160 Serial</v>
          </cell>
          <cell r="DN9" t="str">
            <v>80 Serial</v>
          </cell>
          <cell r="DP9" t="str">
            <v>80 Serial</v>
          </cell>
          <cell r="DQ9" t="str">
            <v>160 Serial</v>
          </cell>
          <cell r="DR9" t="str">
            <v>160 Serial</v>
          </cell>
          <cell r="DS9" t="str">
            <v>80 Serial</v>
          </cell>
          <cell r="DT9" t="str">
            <v>160 Serial</v>
          </cell>
          <cell r="DU9" t="str">
            <v>160 Serial</v>
          </cell>
          <cell r="DW9" t="str">
            <v>80 Serial</v>
          </cell>
          <cell r="DX9" t="str">
            <v>80 Serial</v>
          </cell>
          <cell r="DY9" t="str">
            <v>80 Serial</v>
          </cell>
          <cell r="DZ9" t="str">
            <v>80 Serial</v>
          </cell>
          <cell r="EA9" t="str">
            <v>80 Serial</v>
          </cell>
          <cell r="EB9" t="str">
            <v>80 Serial</v>
          </cell>
          <cell r="EC9" t="str">
            <v>160 Serial</v>
          </cell>
          <cell r="ED9" t="str">
            <v>80 Serial</v>
          </cell>
          <cell r="EE9" t="str">
            <v>80 Serial</v>
          </cell>
          <cell r="EF9" t="str">
            <v>80 Serial</v>
          </cell>
          <cell r="EG9" t="str">
            <v>80 Serial</v>
          </cell>
          <cell r="EI9" t="str">
            <v>40 Serial</v>
          </cell>
          <cell r="EJ9" t="str">
            <v>80 Serial</v>
          </cell>
          <cell r="EK9" t="str">
            <v>80 Serial</v>
          </cell>
          <cell r="EL9" t="str">
            <v>80 Serial</v>
          </cell>
          <cell r="EM9" t="str">
            <v>80 Serial</v>
          </cell>
          <cell r="EN9" t="str">
            <v>80 Serial</v>
          </cell>
          <cell r="EO9" t="str">
            <v>80 Serial</v>
          </cell>
          <cell r="EQ9" t="str">
            <v>80 Serial</v>
          </cell>
          <cell r="ER9" t="str">
            <v>80 Serial</v>
          </cell>
          <cell r="ES9" t="str">
            <v>80 Serial</v>
          </cell>
          <cell r="ET9" t="str">
            <v>80 Serial</v>
          </cell>
          <cell r="EU9" t="str">
            <v>80 Serial</v>
          </cell>
          <cell r="EV9" t="str">
            <v>80 Serial</v>
          </cell>
          <cell r="EW9" t="str">
            <v>80 Serial</v>
          </cell>
          <cell r="EX9" t="str">
            <v>80 Serial</v>
          </cell>
          <cell r="EY9" t="str">
            <v>80 Serial</v>
          </cell>
          <cell r="EZ9" t="str">
            <v>80 Serial</v>
          </cell>
          <cell r="FA9" t="str">
            <v>80 Serial</v>
          </cell>
          <cell r="FB9" t="str">
            <v>80 Serial</v>
          </cell>
          <cell r="FC9" t="str">
            <v>80 Serial</v>
          </cell>
          <cell r="FE9" t="str">
            <v>80 Serial</v>
          </cell>
          <cell r="FF9" t="str">
            <v>80 Serial</v>
          </cell>
          <cell r="FG9" t="str">
            <v>160 Serial</v>
          </cell>
          <cell r="FH9" t="str">
            <v>80 Serial</v>
          </cell>
          <cell r="FI9" t="str">
            <v>80 Serial</v>
          </cell>
          <cell r="FK9" t="str">
            <v>40 Serial</v>
          </cell>
          <cell r="FL9" t="str">
            <v>40 Serial</v>
          </cell>
          <cell r="FM9" t="str">
            <v>80 Serial</v>
          </cell>
          <cell r="FN9" t="str">
            <v>40 Serial</v>
          </cell>
          <cell r="FO9" t="str">
            <v>40 Serial</v>
          </cell>
          <cell r="FP9" t="str">
            <v>80 Serial</v>
          </cell>
          <cell r="FQ9" t="str">
            <v>80 Serial</v>
          </cell>
          <cell r="FR9" t="str">
            <v>160 Serial</v>
          </cell>
          <cell r="FT9" t="str">
            <v>40 Serial</v>
          </cell>
          <cell r="FU9" t="str">
            <v>40 Serial</v>
          </cell>
          <cell r="FV9" t="str">
            <v>80 Serial</v>
          </cell>
          <cell r="FW9" t="str">
            <v>40 Serial</v>
          </cell>
          <cell r="FX9" t="str">
            <v>40 Serial</v>
          </cell>
          <cell r="FY9" t="str">
            <v>80 Serial</v>
          </cell>
          <cell r="FZ9" t="str">
            <v>40 Serial</v>
          </cell>
          <cell r="GA9" t="str">
            <v>80 Serial</v>
          </cell>
          <cell r="GB9" t="str">
            <v>80 Serial</v>
          </cell>
          <cell r="GC9" t="str">
            <v>80 Serial</v>
          </cell>
          <cell r="GD9" t="str">
            <v>160 Serial</v>
          </cell>
          <cell r="GE9" t="str">
            <v>160 Serial</v>
          </cell>
          <cell r="GF9" t="str">
            <v>160 Serial</v>
          </cell>
          <cell r="GH9" t="str">
            <v>80 Serial</v>
          </cell>
          <cell r="GI9" t="str">
            <v>160 Serial</v>
          </cell>
          <cell r="GJ9">
            <v>250</v>
          </cell>
        </row>
        <row r="10">
          <cell r="A10" t="str">
            <v>CDROM</v>
          </cell>
          <cell r="C10" t="str">
            <v>48X</v>
          </cell>
          <cell r="D10" t="str">
            <v>48X</v>
          </cell>
          <cell r="E10" t="str">
            <v>CDRW</v>
          </cell>
          <cell r="G10" t="str">
            <v>CDRW</v>
          </cell>
          <cell r="H10" t="str">
            <v>CDRW</v>
          </cell>
          <cell r="J10" t="str">
            <v>MultiBurner+</v>
          </cell>
          <cell r="K10" t="str">
            <v>MultiBurner+</v>
          </cell>
          <cell r="L10" t="str">
            <v>MultiBurner+</v>
          </cell>
          <cell r="N10" t="str">
            <v>DVD/CDRW</v>
          </cell>
          <cell r="O10" t="str">
            <v>MultiBurner+</v>
          </cell>
          <cell r="P10" t="str">
            <v>MultiBurner+</v>
          </cell>
          <cell r="Q10" t="str">
            <v>MultiBurner+</v>
          </cell>
          <cell r="S10" t="str">
            <v>CDRW</v>
          </cell>
          <cell r="T10" t="str">
            <v>MultiBurner+</v>
          </cell>
          <cell r="V10" t="str">
            <v>48X</v>
          </cell>
          <cell r="W10" t="str">
            <v>48X</v>
          </cell>
          <cell r="X10" t="str">
            <v>48X</v>
          </cell>
          <cell r="Y10" t="str">
            <v>DVD</v>
          </cell>
          <cell r="AB10" t="str">
            <v>48X</v>
          </cell>
          <cell r="AC10" t="str">
            <v>DVD</v>
          </cell>
          <cell r="AD10" t="str">
            <v>48X</v>
          </cell>
          <cell r="AE10" t="str">
            <v>DVD/CDRW</v>
          </cell>
          <cell r="AF10" t="str">
            <v>DVD</v>
          </cell>
          <cell r="AG10" t="str">
            <v>DVD</v>
          </cell>
          <cell r="AI10" t="str">
            <v>48X</v>
          </cell>
          <cell r="AJ10" t="str">
            <v>48X</v>
          </cell>
          <cell r="AK10" t="str">
            <v>48X</v>
          </cell>
          <cell r="AL10" t="str">
            <v>DVD/CDRW</v>
          </cell>
          <cell r="AM10" t="str">
            <v>48X</v>
          </cell>
          <cell r="AN10" t="str">
            <v>DVD</v>
          </cell>
          <cell r="AQ10" t="str">
            <v>48X</v>
          </cell>
          <cell r="AR10" t="str">
            <v>48X</v>
          </cell>
          <cell r="AS10" t="str">
            <v>DVD</v>
          </cell>
          <cell r="AU10" t="str">
            <v>48X</v>
          </cell>
          <cell r="AV10" t="str">
            <v>DVD</v>
          </cell>
          <cell r="AW10" t="str">
            <v>48X</v>
          </cell>
          <cell r="AX10" t="str">
            <v>DVD/CDRW</v>
          </cell>
          <cell r="AY10" t="str">
            <v>DVD</v>
          </cell>
          <cell r="BA10" t="str">
            <v>24X CDROM</v>
          </cell>
          <cell r="BB10" t="str">
            <v>24X CDROM</v>
          </cell>
          <cell r="BC10" t="str">
            <v>24X CDROM</v>
          </cell>
          <cell r="BD10" t="str">
            <v>24X CDROM</v>
          </cell>
          <cell r="BE10" t="str">
            <v>No Optical</v>
          </cell>
          <cell r="BF10" t="str">
            <v>DVD/CDRW</v>
          </cell>
          <cell r="BH10" t="str">
            <v>48X</v>
          </cell>
          <cell r="BI10" t="str">
            <v>48X</v>
          </cell>
          <cell r="BJ10" t="str">
            <v>48X</v>
          </cell>
          <cell r="BK10" t="str">
            <v>48X</v>
          </cell>
          <cell r="BL10" t="str">
            <v>DVD/CDRW</v>
          </cell>
          <cell r="BM10" t="str">
            <v>48X</v>
          </cell>
          <cell r="BN10" t="str">
            <v>DVD</v>
          </cell>
          <cell r="BP10" t="str">
            <v>DVD</v>
          </cell>
          <cell r="BQ10" t="str">
            <v>DVD/CDRW</v>
          </cell>
          <cell r="BR10" t="str">
            <v>DVD/CDRW</v>
          </cell>
          <cell r="BT10" t="str">
            <v>DVD</v>
          </cell>
          <cell r="BU10" t="str">
            <v>DVD/CDRW</v>
          </cell>
          <cell r="BW10" t="str">
            <v>CDRW</v>
          </cell>
          <cell r="BX10" t="str">
            <v>CDRW</v>
          </cell>
          <cell r="BY10" t="str">
            <v>DVD/CDRW</v>
          </cell>
          <cell r="BZ10" t="str">
            <v>CDRW</v>
          </cell>
          <cell r="CA10" t="str">
            <v>CDRW</v>
          </cell>
          <cell r="CB10" t="str">
            <v>CDRW</v>
          </cell>
          <cell r="CC10" t="str">
            <v>MultiBurner+</v>
          </cell>
          <cell r="CE10" t="str">
            <v>DVD/CDRW</v>
          </cell>
          <cell r="CF10" t="str">
            <v>DVD/CDRW</v>
          </cell>
          <cell r="CG10" t="str">
            <v>DVD/CDRW</v>
          </cell>
          <cell r="CH10" t="str">
            <v>MultiBurner+</v>
          </cell>
          <cell r="CI10" t="str">
            <v>MultiBurner+</v>
          </cell>
          <cell r="CK10" t="str">
            <v>CDRW</v>
          </cell>
          <cell r="CL10" t="str">
            <v>CDRW</v>
          </cell>
          <cell r="CM10" t="str">
            <v>CDRW</v>
          </cell>
          <cell r="CN10" t="str">
            <v>MultiBurner+</v>
          </cell>
          <cell r="CP10" t="str">
            <v>CDRW</v>
          </cell>
          <cell r="CQ10" t="str">
            <v>CDRW</v>
          </cell>
          <cell r="CR10" t="str">
            <v>MultiBurner+</v>
          </cell>
          <cell r="CS10" t="str">
            <v>MultiBurner+</v>
          </cell>
          <cell r="CU10" t="str">
            <v>DVD/CDRW</v>
          </cell>
          <cell r="CV10" t="str">
            <v>MultiBurner+</v>
          </cell>
          <cell r="CW10" t="str">
            <v>MultiBurner+</v>
          </cell>
          <cell r="CY10" t="str">
            <v>DVD/CDRW</v>
          </cell>
          <cell r="CZ10" t="str">
            <v>MultiBurner+</v>
          </cell>
          <cell r="DA10" t="str">
            <v>MultiBurner+</v>
          </cell>
          <cell r="DC10" t="str">
            <v>48X</v>
          </cell>
          <cell r="DD10" t="str">
            <v>48X</v>
          </cell>
          <cell r="DF10" t="str">
            <v>DVD</v>
          </cell>
          <cell r="DG10" t="str">
            <v>DVD</v>
          </cell>
          <cell r="DI10" t="str">
            <v>No Optical</v>
          </cell>
          <cell r="DJ10" t="str">
            <v>DVD/CDRW</v>
          </cell>
          <cell r="DK10" t="str">
            <v>48X</v>
          </cell>
          <cell r="DL10" t="str">
            <v>DVD/CDRW</v>
          </cell>
          <cell r="DM10" t="str">
            <v>DVD/CDRW</v>
          </cell>
          <cell r="DN10" t="str">
            <v>DVD</v>
          </cell>
          <cell r="DP10" t="str">
            <v>MultiBurner+</v>
          </cell>
          <cell r="DQ10" t="str">
            <v>MultiBurner+</v>
          </cell>
          <cell r="DR10" t="str">
            <v>MultiBurner+</v>
          </cell>
          <cell r="DS10" t="str">
            <v>MultiBurner+</v>
          </cell>
          <cell r="DT10" t="str">
            <v>MultiBurner+</v>
          </cell>
          <cell r="DU10" t="str">
            <v>MultiBurner+</v>
          </cell>
          <cell r="DW10" t="str">
            <v>48x</v>
          </cell>
          <cell r="DX10" t="str">
            <v>48x</v>
          </cell>
          <cell r="DY10" t="str">
            <v>DVD</v>
          </cell>
          <cell r="DZ10" t="str">
            <v>48x</v>
          </cell>
          <cell r="EA10" t="str">
            <v>DVD/CDRW</v>
          </cell>
          <cell r="EB10" t="str">
            <v>DVD/CDRW</v>
          </cell>
          <cell r="EC10" t="str">
            <v>MultiBurner+</v>
          </cell>
          <cell r="ED10" t="str">
            <v>DVD</v>
          </cell>
          <cell r="EE10" t="str">
            <v>DVD</v>
          </cell>
          <cell r="EF10" t="str">
            <v>DVD</v>
          </cell>
          <cell r="EG10" t="str">
            <v>DVD</v>
          </cell>
          <cell r="EI10" t="str">
            <v>48x</v>
          </cell>
          <cell r="EJ10" t="str">
            <v>CDRW</v>
          </cell>
          <cell r="EK10" t="str">
            <v>DVD</v>
          </cell>
          <cell r="EL10" t="str">
            <v>DVD</v>
          </cell>
          <cell r="EM10" t="str">
            <v>DVD</v>
          </cell>
          <cell r="EN10" t="str">
            <v>DVD</v>
          </cell>
          <cell r="EO10" t="str">
            <v>DVD</v>
          </cell>
          <cell r="EQ10" t="str">
            <v>CDRW</v>
          </cell>
          <cell r="ER10" t="str">
            <v>CDRW</v>
          </cell>
          <cell r="ES10" t="str">
            <v>DVD/CDRW</v>
          </cell>
          <cell r="ET10" t="str">
            <v>CDRW</v>
          </cell>
          <cell r="EU10" t="str">
            <v>CDRW</v>
          </cell>
          <cell r="EV10" t="str">
            <v>DVD/CDRW</v>
          </cell>
          <cell r="EW10" t="str">
            <v>CDRW</v>
          </cell>
          <cell r="EX10" t="str">
            <v>CDRW</v>
          </cell>
          <cell r="EY10" t="str">
            <v>48x</v>
          </cell>
          <cell r="EZ10" t="str">
            <v>CDRW</v>
          </cell>
          <cell r="FA10" t="str">
            <v>MultiBurner+</v>
          </cell>
          <cell r="FB10" t="str">
            <v>CDRW</v>
          </cell>
          <cell r="FC10" t="str">
            <v>MultiBurner+</v>
          </cell>
          <cell r="FE10" t="str">
            <v>48x</v>
          </cell>
          <cell r="FF10" t="str">
            <v>CDRW</v>
          </cell>
          <cell r="FG10" t="str">
            <v>MultiBurner+</v>
          </cell>
          <cell r="FH10" t="str">
            <v>CDRW</v>
          </cell>
          <cell r="FI10" t="str">
            <v>MultiBurner+</v>
          </cell>
          <cell r="FK10" t="str">
            <v>DVD</v>
          </cell>
          <cell r="FL10" t="str">
            <v>48X</v>
          </cell>
          <cell r="FM10" t="str">
            <v>DVD</v>
          </cell>
          <cell r="FN10" t="str">
            <v>48X</v>
          </cell>
          <cell r="FO10" t="str">
            <v>48X</v>
          </cell>
          <cell r="FP10" t="str">
            <v>DVD/CDRW</v>
          </cell>
          <cell r="FQ10" t="str">
            <v>MultiBurner+</v>
          </cell>
          <cell r="FR10" t="str">
            <v>MultiBurner+</v>
          </cell>
          <cell r="FT10" t="str">
            <v>DVD</v>
          </cell>
          <cell r="FU10" t="str">
            <v>48X</v>
          </cell>
          <cell r="FV10" t="str">
            <v>DVD</v>
          </cell>
          <cell r="FW10" t="str">
            <v>48X</v>
          </cell>
          <cell r="FX10" t="str">
            <v>48X</v>
          </cell>
          <cell r="FY10" t="str">
            <v>DVD</v>
          </cell>
          <cell r="FZ10" t="str">
            <v>48X</v>
          </cell>
          <cell r="GA10" t="str">
            <v>DVD/CDRW</v>
          </cell>
          <cell r="GB10" t="str">
            <v>DVD/CDRW</v>
          </cell>
          <cell r="GC10" t="str">
            <v>MultiBurner+</v>
          </cell>
          <cell r="GD10" t="str">
            <v>DVD/CDRW</v>
          </cell>
          <cell r="GE10" t="str">
            <v>MultiBurner+</v>
          </cell>
          <cell r="GF10" t="str">
            <v>MultiBurner+</v>
          </cell>
          <cell r="GH10" t="str">
            <v>CDRW</v>
          </cell>
          <cell r="GI10" t="str">
            <v>MultiBurner+</v>
          </cell>
          <cell r="GJ10" t="str">
            <v>MultiBurner+</v>
          </cell>
        </row>
        <row r="11">
          <cell r="A11" t="str">
            <v>Ethernet</v>
          </cell>
          <cell r="C11" t="str">
            <v>ETHERNET</v>
          </cell>
          <cell r="D11" t="str">
            <v>ETHERNET</v>
          </cell>
          <cell r="E11" t="str">
            <v>ETHERNET</v>
          </cell>
          <cell r="G11" t="str">
            <v>ETHERNET</v>
          </cell>
          <cell r="H11" t="str">
            <v>ETHERNET</v>
          </cell>
          <cell r="J11" t="str">
            <v>GIGABIT</v>
          </cell>
          <cell r="K11" t="str">
            <v>GIGABIT</v>
          </cell>
          <cell r="L11" t="str">
            <v>GIGABIT</v>
          </cell>
          <cell r="N11" t="str">
            <v>GIGABIT</v>
          </cell>
          <cell r="O11" t="str">
            <v>GIGABIT</v>
          </cell>
          <cell r="P11" t="str">
            <v>GIGABIT</v>
          </cell>
          <cell r="Q11" t="str">
            <v>GIGABIT</v>
          </cell>
          <cell r="S11" t="str">
            <v>GIGABIT</v>
          </cell>
          <cell r="T11" t="str">
            <v>GIGABIT</v>
          </cell>
          <cell r="V11" t="str">
            <v>GIGABIT</v>
          </cell>
          <cell r="W11" t="str">
            <v>GIGABIT</v>
          </cell>
          <cell r="X11" t="str">
            <v>GIGABIT</v>
          </cell>
          <cell r="Y11" t="str">
            <v>GIGABIT</v>
          </cell>
          <cell r="AB11" t="str">
            <v>GIGABIT</v>
          </cell>
          <cell r="AC11" t="str">
            <v>GIGABIT</v>
          </cell>
          <cell r="AD11" t="str">
            <v>GIGABIT</v>
          </cell>
          <cell r="AE11" t="str">
            <v>GIGABIT</v>
          </cell>
          <cell r="AF11" t="str">
            <v>GIGABIT</v>
          </cell>
          <cell r="AG11" t="str">
            <v>GIGABIT</v>
          </cell>
          <cell r="AI11" t="str">
            <v>GIGABIT</v>
          </cell>
          <cell r="AJ11" t="str">
            <v>GIGABIT</v>
          </cell>
          <cell r="AK11" t="str">
            <v>GIGABIT</v>
          </cell>
          <cell r="AL11" t="str">
            <v>GIGABIT</v>
          </cell>
          <cell r="AM11" t="str">
            <v>GIGABIT</v>
          </cell>
          <cell r="AN11" t="str">
            <v>GIGABIT</v>
          </cell>
          <cell r="AQ11" t="str">
            <v>GIGABIT</v>
          </cell>
          <cell r="AR11" t="str">
            <v>GIGABIT</v>
          </cell>
          <cell r="AS11" t="str">
            <v>GIGABIT</v>
          </cell>
          <cell r="AU11" t="str">
            <v>GIGABIT</v>
          </cell>
          <cell r="AV11" t="str">
            <v>GIGABIT</v>
          </cell>
          <cell r="AW11" t="str">
            <v>GIGABIT</v>
          </cell>
          <cell r="AX11" t="str">
            <v>GIGABIT</v>
          </cell>
          <cell r="AY11" t="str">
            <v>GIGABIT</v>
          </cell>
          <cell r="BA11" t="str">
            <v>GIGABIT</v>
          </cell>
          <cell r="BB11" t="str">
            <v>GIGABIT</v>
          </cell>
          <cell r="BC11" t="str">
            <v>GIGABIT</v>
          </cell>
          <cell r="BD11" t="str">
            <v>GIGABIT</v>
          </cell>
          <cell r="BE11" t="str">
            <v>GIGABIT</v>
          </cell>
          <cell r="BF11" t="str">
            <v>GIGABIT</v>
          </cell>
          <cell r="BH11" t="str">
            <v>GIGABIT</v>
          </cell>
          <cell r="BI11" t="str">
            <v>GIGABIT</v>
          </cell>
          <cell r="BJ11" t="str">
            <v>GIGABIT</v>
          </cell>
          <cell r="BK11" t="str">
            <v>GIGABIT</v>
          </cell>
          <cell r="BL11" t="str">
            <v>GIGABIT</v>
          </cell>
          <cell r="BM11" t="str">
            <v>GIGABIT</v>
          </cell>
          <cell r="BN11" t="str">
            <v>GIGABIT</v>
          </cell>
          <cell r="BP11" t="str">
            <v>GIGABIT</v>
          </cell>
          <cell r="BQ11" t="str">
            <v>GIGABIT</v>
          </cell>
          <cell r="BR11" t="str">
            <v>GIGABIT</v>
          </cell>
          <cell r="BT11" t="str">
            <v>GIGABIT</v>
          </cell>
          <cell r="BU11" t="str">
            <v>GIGABIT</v>
          </cell>
          <cell r="BW11" t="str">
            <v>ETHERNET</v>
          </cell>
          <cell r="BX11" t="str">
            <v>ETHERNET</v>
          </cell>
          <cell r="BY11" t="str">
            <v>ETHERNET</v>
          </cell>
          <cell r="BZ11" t="str">
            <v>ETHERNET</v>
          </cell>
          <cell r="CA11" t="str">
            <v>ETHERNET</v>
          </cell>
          <cell r="CB11" t="str">
            <v>ETHERNET</v>
          </cell>
          <cell r="CC11" t="str">
            <v>ETHERNET</v>
          </cell>
          <cell r="CE11" t="str">
            <v>ETHERNET</v>
          </cell>
          <cell r="CF11" t="str">
            <v>ETHERNET</v>
          </cell>
          <cell r="CG11" t="str">
            <v>ETHERNET</v>
          </cell>
          <cell r="CH11" t="str">
            <v>ETHERNET</v>
          </cell>
          <cell r="CI11" t="str">
            <v>ETHERNET</v>
          </cell>
          <cell r="CK11" t="str">
            <v>GIGABIT</v>
          </cell>
          <cell r="CL11" t="str">
            <v>GIGABIT</v>
          </cell>
          <cell r="CM11" t="str">
            <v>GIGABIT</v>
          </cell>
          <cell r="CN11" t="str">
            <v>GIGABIT</v>
          </cell>
          <cell r="CP11" t="str">
            <v>GIGABIT</v>
          </cell>
          <cell r="CQ11" t="str">
            <v>GIGABIT</v>
          </cell>
          <cell r="CR11" t="str">
            <v>GIGABIT</v>
          </cell>
          <cell r="CS11" t="str">
            <v>GIGABIT</v>
          </cell>
          <cell r="CU11" t="str">
            <v>GIGABIT</v>
          </cell>
          <cell r="CV11" t="str">
            <v>GIGABIT</v>
          </cell>
          <cell r="CW11" t="str">
            <v>GIGABIT</v>
          </cell>
          <cell r="CY11" t="str">
            <v>GIGABIT</v>
          </cell>
          <cell r="CZ11" t="str">
            <v>GIGABIT</v>
          </cell>
          <cell r="DA11" t="str">
            <v>GIGABIT</v>
          </cell>
          <cell r="DC11" t="str">
            <v>GIGABIT</v>
          </cell>
          <cell r="DD11" t="str">
            <v>GIGABIT</v>
          </cell>
          <cell r="DF11" t="str">
            <v>GIGABIT</v>
          </cell>
          <cell r="DG11" t="str">
            <v>GIGABIT</v>
          </cell>
          <cell r="DI11" t="str">
            <v>GIGABIT</v>
          </cell>
          <cell r="DJ11" t="str">
            <v>GIGABIT</v>
          </cell>
          <cell r="DK11" t="str">
            <v>GIGABIT</v>
          </cell>
          <cell r="DL11" t="str">
            <v>GIGABIT</v>
          </cell>
          <cell r="DM11" t="str">
            <v>GIGABIT</v>
          </cell>
          <cell r="DN11" t="str">
            <v>GIGABIT</v>
          </cell>
          <cell r="DP11" t="str">
            <v>GIGABIT</v>
          </cell>
          <cell r="DQ11" t="str">
            <v>GIGABIT</v>
          </cell>
          <cell r="DR11" t="str">
            <v>GIGABIT</v>
          </cell>
          <cell r="DS11" t="str">
            <v>GIGABIT</v>
          </cell>
          <cell r="DT11" t="str">
            <v>GIGABIT</v>
          </cell>
          <cell r="DU11" t="str">
            <v>GIGABIT</v>
          </cell>
          <cell r="DW11" t="str">
            <v>GIGABIT</v>
          </cell>
          <cell r="DX11" t="str">
            <v>GIGABIT</v>
          </cell>
          <cell r="DY11" t="str">
            <v>GIGABIT</v>
          </cell>
          <cell r="DZ11" t="str">
            <v>GIGABIT</v>
          </cell>
          <cell r="EA11" t="str">
            <v>GIGABIT</v>
          </cell>
          <cell r="EB11" t="str">
            <v>GIGABIT</v>
          </cell>
          <cell r="EC11" t="str">
            <v>GIGABIT</v>
          </cell>
          <cell r="ED11" t="str">
            <v>GIGABIT</v>
          </cell>
          <cell r="EE11" t="str">
            <v>GIGABIT</v>
          </cell>
          <cell r="EF11" t="str">
            <v>GIGABIT</v>
          </cell>
          <cell r="EG11" t="str">
            <v>GIGABIT</v>
          </cell>
          <cell r="EI11" t="str">
            <v>GIGABIT</v>
          </cell>
          <cell r="EJ11" t="str">
            <v>GIGABIT</v>
          </cell>
          <cell r="EK11" t="str">
            <v>GIGABIT</v>
          </cell>
          <cell r="EL11" t="str">
            <v>GIGABIT</v>
          </cell>
          <cell r="EM11" t="str">
            <v>GIGABIT</v>
          </cell>
          <cell r="EN11" t="str">
            <v>GIGABIT</v>
          </cell>
          <cell r="EO11" t="str">
            <v>GIGABIT</v>
          </cell>
          <cell r="EQ11" t="str">
            <v>ETHERNET</v>
          </cell>
          <cell r="ER11" t="str">
            <v>ETHERNET</v>
          </cell>
          <cell r="ES11" t="str">
            <v>ETHERNET</v>
          </cell>
          <cell r="ET11" t="str">
            <v>ETHERNET</v>
          </cell>
          <cell r="EU11" t="str">
            <v>ETHERNET</v>
          </cell>
          <cell r="EV11" t="str">
            <v>ETHERNET</v>
          </cell>
          <cell r="EW11" t="str">
            <v>ETHERNET</v>
          </cell>
          <cell r="EX11" t="str">
            <v>ETHERNET</v>
          </cell>
          <cell r="EY11" t="str">
            <v>ETHERNET</v>
          </cell>
          <cell r="EZ11" t="str">
            <v>ETHERNET</v>
          </cell>
          <cell r="FA11" t="str">
            <v>ETHERNET</v>
          </cell>
          <cell r="FB11" t="str">
            <v>ETHERNET</v>
          </cell>
          <cell r="FC11" t="str">
            <v>ETHERNET</v>
          </cell>
          <cell r="FE11" t="str">
            <v>GIGABIT</v>
          </cell>
          <cell r="FF11" t="str">
            <v>GIGABIT</v>
          </cell>
          <cell r="FG11" t="str">
            <v>GIGABIT</v>
          </cell>
          <cell r="FH11" t="str">
            <v>GIGABIT</v>
          </cell>
          <cell r="FI11" t="str">
            <v>GIGABIT</v>
          </cell>
          <cell r="FK11" t="str">
            <v>GIGABIT</v>
          </cell>
          <cell r="FL11" t="str">
            <v>GIGABIT</v>
          </cell>
          <cell r="FM11" t="str">
            <v>GIGABIT</v>
          </cell>
          <cell r="FN11" t="str">
            <v>GIGABIT</v>
          </cell>
          <cell r="FO11" t="str">
            <v>GIGABIT</v>
          </cell>
          <cell r="FP11" t="str">
            <v>GIGABIT</v>
          </cell>
          <cell r="FQ11" t="str">
            <v>GIGABIT</v>
          </cell>
          <cell r="FR11" t="str">
            <v>GIGABIT</v>
          </cell>
          <cell r="FT11" t="str">
            <v>GIGABIT</v>
          </cell>
          <cell r="FU11" t="str">
            <v>GIGABIT</v>
          </cell>
          <cell r="FV11" t="str">
            <v>GIGABIT</v>
          </cell>
          <cell r="FW11" t="str">
            <v>GIGABIT</v>
          </cell>
          <cell r="FX11" t="str">
            <v>GIGABIT</v>
          </cell>
          <cell r="FY11" t="str">
            <v>GIGABIT</v>
          </cell>
          <cell r="FZ11" t="str">
            <v>GIGABIT</v>
          </cell>
          <cell r="GA11" t="str">
            <v>GIGABIT</v>
          </cell>
          <cell r="GB11" t="str">
            <v>GIGABIT</v>
          </cell>
          <cell r="GC11" t="str">
            <v>GIGABIT</v>
          </cell>
          <cell r="GD11" t="str">
            <v>GIGABIT</v>
          </cell>
          <cell r="GE11" t="str">
            <v>GIGABIT</v>
          </cell>
          <cell r="GF11" t="str">
            <v>GIGABIT</v>
          </cell>
          <cell r="GH11" t="str">
            <v>Ethernet</v>
          </cell>
          <cell r="GI11" t="str">
            <v>Ethernet</v>
          </cell>
          <cell r="GJ11" t="str">
            <v>Ethernet</v>
          </cell>
        </row>
        <row r="12">
          <cell r="A12" t="str">
            <v>Modem</v>
          </cell>
          <cell r="C12" t="str">
            <v>NO Modem</v>
          </cell>
          <cell r="D12" t="str">
            <v>NO Modem</v>
          </cell>
          <cell r="E12" t="str">
            <v>NO Modem</v>
          </cell>
          <cell r="G12" t="str">
            <v>56K</v>
          </cell>
          <cell r="H12" t="str">
            <v>56K</v>
          </cell>
          <cell r="J12" t="str">
            <v>56K</v>
          </cell>
          <cell r="K12" t="str">
            <v>56K</v>
          </cell>
          <cell r="L12" t="str">
            <v>56K</v>
          </cell>
          <cell r="N12" t="str">
            <v>56K</v>
          </cell>
          <cell r="O12" t="str">
            <v>56K</v>
          </cell>
          <cell r="P12" t="str">
            <v>56K</v>
          </cell>
          <cell r="Q12" t="str">
            <v>56K</v>
          </cell>
          <cell r="S12" t="str">
            <v>56K</v>
          </cell>
          <cell r="T12" t="str">
            <v>NO Modem</v>
          </cell>
          <cell r="V12" t="str">
            <v>NO Modem</v>
          </cell>
          <cell r="W12" t="str">
            <v>NO Modem</v>
          </cell>
          <cell r="X12" t="str">
            <v>NO Modem</v>
          </cell>
          <cell r="Y12" t="str">
            <v>NO Modem</v>
          </cell>
          <cell r="AB12" t="str">
            <v>NO Modem</v>
          </cell>
          <cell r="AC12" t="str">
            <v>NO Modem</v>
          </cell>
          <cell r="AD12" t="str">
            <v>NO Modem</v>
          </cell>
          <cell r="AE12" t="str">
            <v>NO Modem</v>
          </cell>
          <cell r="AF12" t="str">
            <v>NO Modem</v>
          </cell>
          <cell r="AG12" t="str">
            <v>NO Modem</v>
          </cell>
          <cell r="AI12" t="str">
            <v>NO Modem</v>
          </cell>
          <cell r="AJ12" t="str">
            <v>NO Modem</v>
          </cell>
          <cell r="AK12" t="str">
            <v>NO Modem</v>
          </cell>
          <cell r="AL12" t="str">
            <v>NO Modem</v>
          </cell>
          <cell r="AM12" t="str">
            <v>NO Modem</v>
          </cell>
          <cell r="AN12" t="str">
            <v>NO Modem</v>
          </cell>
          <cell r="AQ12" t="str">
            <v>NO Modem</v>
          </cell>
          <cell r="AR12" t="str">
            <v>NO Modem</v>
          </cell>
          <cell r="AS12" t="str">
            <v>NO Modem</v>
          </cell>
          <cell r="AU12" t="str">
            <v>NO Modem</v>
          </cell>
          <cell r="AV12" t="str">
            <v>NO Modem</v>
          </cell>
          <cell r="AW12" t="str">
            <v>NO Modem</v>
          </cell>
          <cell r="AX12" t="str">
            <v>NO Modem</v>
          </cell>
          <cell r="AY12" t="str">
            <v>NO Modem</v>
          </cell>
          <cell r="BA12" t="str">
            <v>NO Modem</v>
          </cell>
          <cell r="BB12" t="str">
            <v>NO Modem</v>
          </cell>
          <cell r="BC12" t="str">
            <v>NO Modem</v>
          </cell>
          <cell r="BD12" t="str">
            <v>NO Modem</v>
          </cell>
          <cell r="BE12" t="str">
            <v>NO Modem</v>
          </cell>
          <cell r="BF12" t="str">
            <v>NO Modem</v>
          </cell>
          <cell r="BH12" t="str">
            <v>NO Modem</v>
          </cell>
          <cell r="BI12" t="str">
            <v>NO Modem</v>
          </cell>
          <cell r="BJ12" t="str">
            <v>NO Modem</v>
          </cell>
          <cell r="BK12" t="str">
            <v>NO Modem</v>
          </cell>
          <cell r="BL12" t="str">
            <v>NO Modem</v>
          </cell>
          <cell r="BM12" t="str">
            <v>NO Modem</v>
          </cell>
          <cell r="BN12" t="str">
            <v>NO Modem</v>
          </cell>
          <cell r="BP12" t="str">
            <v>NO Modem</v>
          </cell>
          <cell r="BQ12" t="str">
            <v>NO Modem</v>
          </cell>
          <cell r="BR12" t="str">
            <v>NO Modem</v>
          </cell>
          <cell r="BT12" t="str">
            <v>NO Modem</v>
          </cell>
          <cell r="BU12" t="str">
            <v>NO Modem</v>
          </cell>
          <cell r="BW12" t="str">
            <v>NO Modem</v>
          </cell>
          <cell r="BX12" t="str">
            <v>NO Modem</v>
          </cell>
          <cell r="BY12" t="str">
            <v>Modem</v>
          </cell>
          <cell r="BZ12" t="str">
            <v>NO Modem</v>
          </cell>
          <cell r="CA12" t="str">
            <v>NO Modem</v>
          </cell>
          <cell r="CB12" t="str">
            <v>NO Modem</v>
          </cell>
          <cell r="CC12" t="str">
            <v>NO Modem</v>
          </cell>
          <cell r="CE12" t="str">
            <v>NO Modem</v>
          </cell>
          <cell r="CF12" t="str">
            <v>NO Modem</v>
          </cell>
          <cell r="CG12" t="str">
            <v>NO Modem</v>
          </cell>
          <cell r="CH12" t="str">
            <v>NO Modem</v>
          </cell>
          <cell r="CI12" t="str">
            <v>NO Modem</v>
          </cell>
          <cell r="CK12" t="str">
            <v>NO Modem</v>
          </cell>
          <cell r="CL12" t="str">
            <v>NO Modem</v>
          </cell>
          <cell r="CM12" t="str">
            <v>NO Modem</v>
          </cell>
          <cell r="CN12" t="str">
            <v>NO Modem</v>
          </cell>
          <cell r="CP12" t="str">
            <v>NO Modem</v>
          </cell>
          <cell r="CQ12" t="str">
            <v>NO Modem</v>
          </cell>
          <cell r="CR12" t="str">
            <v>NO Modem</v>
          </cell>
          <cell r="CS12" t="str">
            <v>NO Modem</v>
          </cell>
          <cell r="CU12" t="str">
            <v>56K</v>
          </cell>
          <cell r="CV12" t="str">
            <v>56K</v>
          </cell>
          <cell r="CW12" t="str">
            <v>56K</v>
          </cell>
          <cell r="CY12" t="str">
            <v>56K</v>
          </cell>
          <cell r="CZ12" t="str">
            <v>56K</v>
          </cell>
          <cell r="DA12" t="str">
            <v>56K</v>
          </cell>
          <cell r="DC12" t="str">
            <v>NO Modem</v>
          </cell>
          <cell r="DD12" t="str">
            <v>NO Modem</v>
          </cell>
          <cell r="DF12" t="str">
            <v>NO Modem</v>
          </cell>
          <cell r="DG12" t="str">
            <v>NO Modem</v>
          </cell>
          <cell r="DI12" t="str">
            <v>NO Modem</v>
          </cell>
          <cell r="DJ12" t="str">
            <v>NO Modem</v>
          </cell>
          <cell r="DK12" t="str">
            <v>NO Modem</v>
          </cell>
          <cell r="DL12" t="str">
            <v>NO Modem</v>
          </cell>
          <cell r="DM12" t="str">
            <v>NO Modem</v>
          </cell>
          <cell r="DN12" t="str">
            <v>NO Modem</v>
          </cell>
          <cell r="DP12" t="str">
            <v>NO Modem</v>
          </cell>
          <cell r="DQ12" t="str">
            <v>NO Modem</v>
          </cell>
          <cell r="DR12" t="str">
            <v>NO Modem</v>
          </cell>
          <cell r="DS12" t="str">
            <v>NO Modem</v>
          </cell>
          <cell r="DT12" t="str">
            <v>NO Modem</v>
          </cell>
          <cell r="DU12" t="str">
            <v>NO Modem</v>
          </cell>
          <cell r="DW12" t="str">
            <v>NO Modem</v>
          </cell>
          <cell r="DX12" t="str">
            <v>NO Modem</v>
          </cell>
          <cell r="DY12" t="str">
            <v>NO Modem</v>
          </cell>
          <cell r="DZ12" t="str">
            <v>NO Modem</v>
          </cell>
          <cell r="EA12" t="str">
            <v>NO Modem</v>
          </cell>
          <cell r="EB12" t="str">
            <v>NO Modem</v>
          </cell>
          <cell r="EC12" t="str">
            <v>NO Modem</v>
          </cell>
          <cell r="ED12" t="str">
            <v>NO Modem</v>
          </cell>
          <cell r="EE12" t="str">
            <v>NO Modem</v>
          </cell>
          <cell r="EF12" t="str">
            <v>NO Modem</v>
          </cell>
          <cell r="EG12" t="str">
            <v>NO Modem</v>
          </cell>
          <cell r="EI12" t="str">
            <v>NO Modem</v>
          </cell>
          <cell r="EJ12" t="str">
            <v>NO Modem</v>
          </cell>
          <cell r="EK12" t="str">
            <v>NO Modem</v>
          </cell>
          <cell r="EL12" t="str">
            <v>NO Modem</v>
          </cell>
          <cell r="EM12" t="str">
            <v>NO Modem</v>
          </cell>
          <cell r="EN12" t="str">
            <v>NO Modem</v>
          </cell>
          <cell r="EO12" t="str">
            <v>NO Modem</v>
          </cell>
          <cell r="EQ12" t="str">
            <v>NO Modem</v>
          </cell>
          <cell r="ER12" t="str">
            <v>NO Modem</v>
          </cell>
          <cell r="ES12" t="str">
            <v>Modem</v>
          </cell>
          <cell r="ET12" t="str">
            <v>NO Modem</v>
          </cell>
          <cell r="EU12" t="str">
            <v>NO Modem</v>
          </cell>
          <cell r="EV12" t="str">
            <v>NO Modem</v>
          </cell>
          <cell r="EW12" t="str">
            <v>NO Modem</v>
          </cell>
          <cell r="EX12" t="str">
            <v>NO Modem</v>
          </cell>
          <cell r="EY12" t="str">
            <v>NO Modem</v>
          </cell>
          <cell r="EZ12" t="str">
            <v>NO Modem</v>
          </cell>
          <cell r="FA12" t="str">
            <v>NO Modem</v>
          </cell>
          <cell r="FB12" t="str">
            <v>NO Modem</v>
          </cell>
          <cell r="FC12" t="str">
            <v>NO Modem</v>
          </cell>
          <cell r="FE12" t="str">
            <v>NO Modem</v>
          </cell>
          <cell r="FF12" t="str">
            <v>NO Modem</v>
          </cell>
          <cell r="FG12" t="str">
            <v>NO Modem</v>
          </cell>
          <cell r="FH12" t="str">
            <v>NO Modem</v>
          </cell>
          <cell r="FI12" t="str">
            <v>NO Modem</v>
          </cell>
          <cell r="FK12" t="str">
            <v>NO Modem</v>
          </cell>
          <cell r="FL12" t="str">
            <v>NO Modem</v>
          </cell>
          <cell r="FM12" t="str">
            <v>NO Modem</v>
          </cell>
          <cell r="FN12" t="str">
            <v>NO Modem</v>
          </cell>
          <cell r="FO12" t="str">
            <v>NO Modem</v>
          </cell>
          <cell r="FP12" t="str">
            <v>NO Modem</v>
          </cell>
          <cell r="FQ12" t="str">
            <v>NO Modem</v>
          </cell>
          <cell r="FR12" t="str">
            <v>NO Modem</v>
          </cell>
          <cell r="FT12" t="str">
            <v>NO Modem</v>
          </cell>
          <cell r="FU12" t="str">
            <v>NO Modem</v>
          </cell>
          <cell r="FV12" t="str">
            <v>NO Modem</v>
          </cell>
          <cell r="FW12" t="str">
            <v>NO Modem</v>
          </cell>
          <cell r="FX12" t="str">
            <v>NO Modem</v>
          </cell>
          <cell r="FY12" t="str">
            <v>NO Modem</v>
          </cell>
          <cell r="FZ12" t="str">
            <v>NO Modem</v>
          </cell>
          <cell r="GA12" t="str">
            <v>NO Modem</v>
          </cell>
          <cell r="GB12" t="str">
            <v>NO Modem</v>
          </cell>
          <cell r="GC12" t="str">
            <v>NO Modem</v>
          </cell>
          <cell r="GD12" t="str">
            <v>NO Modem</v>
          </cell>
          <cell r="GE12" t="str">
            <v>NO Modem</v>
          </cell>
          <cell r="GF12" t="str">
            <v>NO Modem</v>
          </cell>
          <cell r="GH12" t="str">
            <v>56k</v>
          </cell>
          <cell r="GI12" t="str">
            <v>56k</v>
          </cell>
          <cell r="GJ12" t="str">
            <v>56k</v>
          </cell>
        </row>
        <row r="13">
          <cell r="A13" t="str">
            <v>Graphics</v>
          </cell>
          <cell r="C13" t="str">
            <v>INTEGRATED</v>
          </cell>
          <cell r="D13" t="str">
            <v>INTEGRATED</v>
          </cell>
          <cell r="E13" t="str">
            <v>INTEGRATED</v>
          </cell>
          <cell r="G13" t="str">
            <v>INTEGRATED</v>
          </cell>
          <cell r="H13" t="str">
            <v>INTEGRATED</v>
          </cell>
          <cell r="J13" t="str">
            <v>INTEGRATED</v>
          </cell>
          <cell r="K13" t="str">
            <v>x600Pro 128MB</v>
          </cell>
          <cell r="L13" t="str">
            <v>x600Pro 128MB</v>
          </cell>
          <cell r="N13" t="str">
            <v>INTEGRATED</v>
          </cell>
          <cell r="O13" t="str">
            <v>INTEGRATED</v>
          </cell>
          <cell r="P13" t="str">
            <v>x600Pro 128MB</v>
          </cell>
          <cell r="Q13" t="str">
            <v>x600Pro 128MB</v>
          </cell>
          <cell r="S13" t="str">
            <v>INTEGRATED</v>
          </cell>
          <cell r="T13" t="str">
            <v>INT w/DVI</v>
          </cell>
          <cell r="V13" t="str">
            <v>INTEGRATED</v>
          </cell>
          <cell r="W13" t="str">
            <v>INTEGRATED</v>
          </cell>
          <cell r="X13" t="str">
            <v>INTEGRATED</v>
          </cell>
          <cell r="Y13" t="str">
            <v>INTEGRATED</v>
          </cell>
          <cell r="AB13" t="str">
            <v>INTEGRATED</v>
          </cell>
          <cell r="AC13" t="str">
            <v>INTEGRATED</v>
          </cell>
          <cell r="AD13" t="str">
            <v>INTEGRATED</v>
          </cell>
          <cell r="AE13" t="str">
            <v>INTEGRATED</v>
          </cell>
          <cell r="AF13" t="str">
            <v>INTEGRATED</v>
          </cell>
          <cell r="AG13" t="str">
            <v>INTEGRATED</v>
          </cell>
          <cell r="AI13" t="str">
            <v>INTEGRATED</v>
          </cell>
          <cell r="AJ13" t="str">
            <v>INTEGRATED</v>
          </cell>
          <cell r="AK13" t="str">
            <v>INTEGRATED</v>
          </cell>
          <cell r="AL13" t="str">
            <v>INT w/DVI</v>
          </cell>
          <cell r="AM13" t="str">
            <v>INTEGRATED</v>
          </cell>
          <cell r="AN13" t="str">
            <v>INTEGRATED</v>
          </cell>
          <cell r="AQ13" t="str">
            <v>INTEGRATED</v>
          </cell>
          <cell r="AR13" t="str">
            <v>INTEGRATED</v>
          </cell>
          <cell r="AS13" t="str">
            <v>INTEGRATED</v>
          </cell>
          <cell r="AU13" t="str">
            <v>INTEGRATED</v>
          </cell>
          <cell r="AV13" t="str">
            <v>INTEGRATED</v>
          </cell>
          <cell r="AW13" t="str">
            <v>INTEGRATED</v>
          </cell>
          <cell r="AX13" t="str">
            <v>INTEGRATED</v>
          </cell>
          <cell r="AY13" t="str">
            <v>INTEGRATED</v>
          </cell>
          <cell r="BA13" t="str">
            <v>INTEGRATED</v>
          </cell>
          <cell r="BB13" t="str">
            <v>INTEGRATED</v>
          </cell>
          <cell r="BC13" t="str">
            <v>INTEGRATED</v>
          </cell>
          <cell r="BD13" t="str">
            <v>INTEGRATED</v>
          </cell>
          <cell r="BE13" t="str">
            <v>INTEGRATED</v>
          </cell>
          <cell r="BF13" t="str">
            <v>INTEGRATED</v>
          </cell>
          <cell r="BH13" t="str">
            <v>INTEGRATED</v>
          </cell>
          <cell r="BI13" t="str">
            <v>INTEGRATED</v>
          </cell>
          <cell r="BJ13" t="str">
            <v>INTEGRATED</v>
          </cell>
          <cell r="BK13" t="str">
            <v>INTEGRATED</v>
          </cell>
          <cell r="BL13" t="str">
            <v>INTEGRATED</v>
          </cell>
          <cell r="BM13" t="str">
            <v>INTEGRATED</v>
          </cell>
          <cell r="BN13" t="str">
            <v>INTEGRATED</v>
          </cell>
          <cell r="BP13" t="str">
            <v>INTEGRATED</v>
          </cell>
          <cell r="BQ13" t="str">
            <v>INTEGRATED</v>
          </cell>
          <cell r="BR13" t="str">
            <v>INT w/DVI</v>
          </cell>
          <cell r="BT13" t="str">
            <v>INTEGRATED</v>
          </cell>
          <cell r="BU13" t="str">
            <v>INT w/DVI</v>
          </cell>
          <cell r="BW13" t="str">
            <v>INTEGRATED</v>
          </cell>
          <cell r="BX13" t="str">
            <v>INTEGRATED</v>
          </cell>
          <cell r="BY13" t="str">
            <v>INTEGRATED</v>
          </cell>
          <cell r="BZ13" t="str">
            <v>INTEGRATED</v>
          </cell>
          <cell r="CA13" t="str">
            <v>INTEGRATED</v>
          </cell>
          <cell r="CB13" t="str">
            <v>INTEGRATED</v>
          </cell>
          <cell r="CC13" t="str">
            <v>INTEGRATED</v>
          </cell>
          <cell r="CE13" t="str">
            <v>INTEGRATED</v>
          </cell>
          <cell r="CF13" t="str">
            <v>INTEGRATED</v>
          </cell>
          <cell r="CG13" t="str">
            <v>INTEGRATED</v>
          </cell>
          <cell r="CH13" t="str">
            <v>INTEGRATED</v>
          </cell>
          <cell r="CI13" t="str">
            <v>INTEGRATED</v>
          </cell>
          <cell r="CK13" t="str">
            <v>INTEGRATED</v>
          </cell>
          <cell r="CL13" t="str">
            <v>INTEGRATED</v>
          </cell>
          <cell r="CM13" t="str">
            <v>INTEGRATED</v>
          </cell>
          <cell r="CN13" t="str">
            <v>INTEGRATED</v>
          </cell>
          <cell r="CP13" t="str">
            <v>INTEGRATED</v>
          </cell>
          <cell r="CQ13" t="str">
            <v>INTEGRATED</v>
          </cell>
          <cell r="CR13" t="str">
            <v>INTEGRATED</v>
          </cell>
          <cell r="CS13" t="str">
            <v>INT w/DVI</v>
          </cell>
          <cell r="CU13" t="str">
            <v>INTEGRATED</v>
          </cell>
          <cell r="CV13" t="str">
            <v>x300 64MB</v>
          </cell>
          <cell r="CW13" t="str">
            <v>x600Pro 128MB</v>
          </cell>
          <cell r="CY13" t="str">
            <v>INTEGRATED</v>
          </cell>
          <cell r="CZ13" t="str">
            <v>x300 64MB</v>
          </cell>
          <cell r="DA13" t="str">
            <v>x600Pro 128MB</v>
          </cell>
          <cell r="DC13" t="str">
            <v>INTEGRATED</v>
          </cell>
          <cell r="DD13" t="str">
            <v>INTEGRATED</v>
          </cell>
          <cell r="DF13" t="str">
            <v>INTEGRATED</v>
          </cell>
          <cell r="DG13" t="str">
            <v>INTEGRATED</v>
          </cell>
          <cell r="DI13" t="str">
            <v>INTEGRATED</v>
          </cell>
          <cell r="DJ13" t="str">
            <v>INTEGRATED</v>
          </cell>
          <cell r="DK13" t="str">
            <v>INTEGRATED</v>
          </cell>
          <cell r="DL13" t="str">
            <v>INTEGRATED</v>
          </cell>
          <cell r="DM13" t="str">
            <v>INT w/DVI</v>
          </cell>
          <cell r="DN13" t="str">
            <v>INTEGRATED</v>
          </cell>
          <cell r="DP13" t="str">
            <v>INTEGRATED</v>
          </cell>
          <cell r="DQ13" t="str">
            <v>6200 64MB</v>
          </cell>
          <cell r="DR13" t="str">
            <v>x700Pro 128MB</v>
          </cell>
          <cell r="DS13" t="str">
            <v>INTEGRATED</v>
          </cell>
          <cell r="DT13" t="str">
            <v>6200 64MB</v>
          </cell>
          <cell r="DU13" t="str">
            <v>x700Pro 128MB</v>
          </cell>
          <cell r="DW13" t="str">
            <v>INTEGRATED</v>
          </cell>
          <cell r="DX13" t="str">
            <v>INTEGRATED</v>
          </cell>
          <cell r="DY13" t="str">
            <v>INTEGRATED</v>
          </cell>
          <cell r="DZ13" t="str">
            <v>INTEGRATED</v>
          </cell>
          <cell r="EA13" t="str">
            <v>INTEGRATED</v>
          </cell>
          <cell r="EB13" t="str">
            <v>INTEGRATED</v>
          </cell>
          <cell r="EC13" t="str">
            <v>INT w/DVI</v>
          </cell>
          <cell r="ED13" t="str">
            <v>INTEGRATED</v>
          </cell>
          <cell r="EE13" t="str">
            <v>INTEGRATED</v>
          </cell>
          <cell r="EF13" t="str">
            <v>INTEGRATED</v>
          </cell>
          <cell r="EG13" t="str">
            <v>INTEGRATED</v>
          </cell>
          <cell r="EI13" t="str">
            <v>INTEGRATED</v>
          </cell>
          <cell r="EJ13" t="str">
            <v>INTEGRATED</v>
          </cell>
          <cell r="EK13" t="str">
            <v>INTEGRATED</v>
          </cell>
          <cell r="EL13" t="str">
            <v>INTEGRATED</v>
          </cell>
          <cell r="EM13" t="str">
            <v>INTEGRATED</v>
          </cell>
          <cell r="EN13" t="str">
            <v>INTEGRATED</v>
          </cell>
          <cell r="EO13" t="str">
            <v>INTEGRATED</v>
          </cell>
          <cell r="EQ13" t="str">
            <v>INTEGRATED</v>
          </cell>
          <cell r="ER13" t="str">
            <v>INTEGRATED</v>
          </cell>
          <cell r="ES13" t="str">
            <v>INTEGRATED</v>
          </cell>
          <cell r="ET13" t="str">
            <v>INTEGRATED</v>
          </cell>
          <cell r="EU13" t="str">
            <v>INTEGRATED</v>
          </cell>
          <cell r="EV13" t="str">
            <v>INTEGRATED</v>
          </cell>
          <cell r="EW13" t="str">
            <v>INTEGRATED</v>
          </cell>
          <cell r="EX13" t="str">
            <v>INTEGRATED</v>
          </cell>
          <cell r="EY13" t="str">
            <v>INTEGRATED</v>
          </cell>
          <cell r="EZ13" t="str">
            <v>INTEGRATED</v>
          </cell>
          <cell r="FA13" t="str">
            <v>INTEGRATED</v>
          </cell>
          <cell r="FB13" t="str">
            <v>INTEGRATED</v>
          </cell>
          <cell r="FC13" t="str">
            <v>INTEGRATED</v>
          </cell>
          <cell r="FE13" t="str">
            <v>INTEGRATED</v>
          </cell>
          <cell r="FF13" t="str">
            <v>INTEGRATED</v>
          </cell>
          <cell r="FG13" t="str">
            <v>INT w/DVI</v>
          </cell>
          <cell r="FH13" t="str">
            <v>INTEGRATED</v>
          </cell>
          <cell r="FI13" t="str">
            <v>INTEGRATED</v>
          </cell>
          <cell r="FK13" t="str">
            <v>INTEGRATED</v>
          </cell>
          <cell r="FL13" t="str">
            <v>INTEGRATED</v>
          </cell>
          <cell r="FM13" t="str">
            <v>INTEGRATED</v>
          </cell>
          <cell r="FN13" t="str">
            <v>INTEGRATED</v>
          </cell>
          <cell r="FO13" t="str">
            <v>INTEGRATED</v>
          </cell>
          <cell r="FP13" t="str">
            <v>INT w/DVI</v>
          </cell>
          <cell r="FQ13" t="str">
            <v>6200 64MB</v>
          </cell>
          <cell r="FR13" t="str">
            <v>INT w/DVI</v>
          </cell>
          <cell r="FT13" t="str">
            <v>INTEGRATED</v>
          </cell>
          <cell r="FU13" t="str">
            <v>INTEGRATED</v>
          </cell>
          <cell r="FV13" t="str">
            <v>INTEGRATED</v>
          </cell>
          <cell r="FW13" t="str">
            <v>INTEGRATED</v>
          </cell>
          <cell r="FX13" t="str">
            <v>INTEGRATED</v>
          </cell>
          <cell r="FY13" t="str">
            <v>INTEGRATED</v>
          </cell>
          <cell r="FZ13" t="str">
            <v>INTEGRATED</v>
          </cell>
          <cell r="GA13" t="str">
            <v>INTEGRATED</v>
          </cell>
          <cell r="GB13" t="str">
            <v>INTEGRATED</v>
          </cell>
          <cell r="GC13" t="str">
            <v>INTEGRATED</v>
          </cell>
          <cell r="GD13" t="str">
            <v>INT w/DVI</v>
          </cell>
          <cell r="GE13" t="str">
            <v>INT w/DVI</v>
          </cell>
          <cell r="GF13" t="str">
            <v>INT w/DVI</v>
          </cell>
          <cell r="GH13" t="str">
            <v>INTEGRATED</v>
          </cell>
          <cell r="GI13" t="str">
            <v>x300 128MB</v>
          </cell>
          <cell r="GJ13" t="str">
            <v>x300 128MB</v>
          </cell>
        </row>
        <row r="14">
          <cell r="A14" t="str">
            <v>O/S</v>
          </cell>
          <cell r="C14" t="str">
            <v>WXPP</v>
          </cell>
          <cell r="D14" t="str">
            <v>WXPP</v>
          </cell>
          <cell r="E14" t="str">
            <v>WXPP</v>
          </cell>
          <cell r="G14" t="str">
            <v>WXPH</v>
          </cell>
          <cell r="H14" t="str">
            <v>WXPH</v>
          </cell>
          <cell r="J14" t="str">
            <v>WXPH</v>
          </cell>
          <cell r="K14" t="str">
            <v>WXPH</v>
          </cell>
          <cell r="L14" t="str">
            <v>WXPH</v>
          </cell>
          <cell r="N14" t="str">
            <v>WXPP</v>
          </cell>
          <cell r="O14" t="str">
            <v>WXPP</v>
          </cell>
          <cell r="P14" t="str">
            <v>WXPP</v>
          </cell>
          <cell r="Q14" t="str">
            <v>WXPP</v>
          </cell>
          <cell r="S14" t="str">
            <v>WXPH</v>
          </cell>
          <cell r="T14" t="str">
            <v>WXPP</v>
          </cell>
          <cell r="V14" t="str">
            <v>WXPP</v>
          </cell>
          <cell r="W14" t="str">
            <v>WXPP</v>
          </cell>
          <cell r="X14" t="str">
            <v>WXPP</v>
          </cell>
          <cell r="Y14" t="str">
            <v>WXPP</v>
          </cell>
          <cell r="AB14" t="str">
            <v>WXPP</v>
          </cell>
          <cell r="AC14" t="str">
            <v>WXPP</v>
          </cell>
          <cell r="AD14" t="str">
            <v>WXPP</v>
          </cell>
          <cell r="AE14" t="str">
            <v>WXPP</v>
          </cell>
          <cell r="AF14" t="str">
            <v>WXPP</v>
          </cell>
          <cell r="AG14" t="str">
            <v>WXPP</v>
          </cell>
          <cell r="AI14" t="str">
            <v>WXPP</v>
          </cell>
          <cell r="AJ14" t="str">
            <v>WXPP</v>
          </cell>
          <cell r="AK14" t="str">
            <v>WXPP</v>
          </cell>
          <cell r="AL14" t="str">
            <v>WXPP</v>
          </cell>
          <cell r="AM14" t="str">
            <v>WXPP</v>
          </cell>
          <cell r="AN14" t="str">
            <v>WXPP</v>
          </cell>
          <cell r="AQ14" t="str">
            <v>WXPP</v>
          </cell>
          <cell r="AR14" t="str">
            <v>WXPP</v>
          </cell>
          <cell r="AS14" t="str">
            <v>WXPP</v>
          </cell>
          <cell r="AU14" t="str">
            <v>WXPP</v>
          </cell>
          <cell r="AV14" t="str">
            <v>WXPP</v>
          </cell>
          <cell r="AW14" t="str">
            <v>WXPP</v>
          </cell>
          <cell r="AX14" t="str">
            <v>WXPP</v>
          </cell>
          <cell r="AY14" t="str">
            <v>WXPP</v>
          </cell>
          <cell r="BA14" t="str">
            <v>WXPP</v>
          </cell>
          <cell r="BB14" t="str">
            <v>WXPP</v>
          </cell>
          <cell r="BC14" t="str">
            <v>WXPP</v>
          </cell>
          <cell r="BD14" t="str">
            <v>WXPP</v>
          </cell>
          <cell r="BE14" t="str">
            <v>WXPP</v>
          </cell>
          <cell r="BF14" t="str">
            <v>WXPP</v>
          </cell>
          <cell r="BH14" t="str">
            <v>WXPP</v>
          </cell>
          <cell r="BI14" t="str">
            <v>WXPP</v>
          </cell>
          <cell r="BJ14" t="str">
            <v>WXPP</v>
          </cell>
          <cell r="BK14" t="str">
            <v>WXPP</v>
          </cell>
          <cell r="BL14" t="str">
            <v>WXPP</v>
          </cell>
          <cell r="BM14" t="str">
            <v>WXPP</v>
          </cell>
          <cell r="BN14" t="str">
            <v>WXPP</v>
          </cell>
          <cell r="BP14" t="str">
            <v>WXPP</v>
          </cell>
          <cell r="BQ14" t="str">
            <v>WXPP</v>
          </cell>
          <cell r="BR14" t="str">
            <v>WXPP</v>
          </cell>
          <cell r="BT14" t="str">
            <v>WXPP</v>
          </cell>
          <cell r="BU14" t="str">
            <v>WXPP</v>
          </cell>
          <cell r="BW14" t="str">
            <v>WXPH</v>
          </cell>
          <cell r="BX14" t="str">
            <v>WXPP</v>
          </cell>
          <cell r="BY14" t="str">
            <v>WXPH</v>
          </cell>
          <cell r="BZ14" t="str">
            <v>WXPH</v>
          </cell>
          <cell r="CA14" t="str">
            <v>WXPP</v>
          </cell>
          <cell r="CB14" t="str">
            <v>WXPP</v>
          </cell>
          <cell r="CC14" t="str">
            <v>WXPP</v>
          </cell>
          <cell r="CE14" t="str">
            <v>WXPH</v>
          </cell>
          <cell r="CF14" t="str">
            <v>WXPP</v>
          </cell>
          <cell r="CG14" t="str">
            <v>WXPP</v>
          </cell>
          <cell r="CH14" t="str">
            <v>WXPP</v>
          </cell>
          <cell r="CI14" t="str">
            <v>WXPP</v>
          </cell>
          <cell r="CK14" t="str">
            <v>WXPP</v>
          </cell>
          <cell r="CL14" t="str">
            <v>WXPP</v>
          </cell>
          <cell r="CM14" t="str">
            <v>WXPP</v>
          </cell>
          <cell r="CN14" t="str">
            <v>WXPP</v>
          </cell>
          <cell r="CP14" t="str">
            <v>WXPP</v>
          </cell>
          <cell r="CQ14" t="str">
            <v>WXPP</v>
          </cell>
          <cell r="CR14" t="str">
            <v>WXPP</v>
          </cell>
          <cell r="CS14" t="str">
            <v>WXPP</v>
          </cell>
          <cell r="CU14" t="str">
            <v>WXPP</v>
          </cell>
          <cell r="CV14" t="str">
            <v>WXPP</v>
          </cell>
          <cell r="CW14" t="str">
            <v>WXPP</v>
          </cell>
          <cell r="CY14" t="str">
            <v>WXPH</v>
          </cell>
          <cell r="CZ14" t="str">
            <v>WXPH</v>
          </cell>
          <cell r="DA14" t="str">
            <v>WXPH</v>
          </cell>
          <cell r="DC14" t="str">
            <v>WXPH</v>
          </cell>
          <cell r="DD14" t="str">
            <v>WXPP</v>
          </cell>
          <cell r="DF14" t="str">
            <v>WXPP</v>
          </cell>
          <cell r="DG14" t="str">
            <v>WXPP</v>
          </cell>
          <cell r="DI14" t="str">
            <v>WXPP</v>
          </cell>
          <cell r="DJ14" t="str">
            <v>WXPH</v>
          </cell>
          <cell r="DK14" t="str">
            <v>WXPP</v>
          </cell>
          <cell r="DL14" t="str">
            <v>WXPP</v>
          </cell>
          <cell r="DM14" t="str">
            <v>WXPP</v>
          </cell>
          <cell r="DN14" t="str">
            <v>WXPP</v>
          </cell>
          <cell r="DP14" t="str">
            <v>WXPH</v>
          </cell>
          <cell r="DQ14" t="str">
            <v>WXPH</v>
          </cell>
          <cell r="DR14" t="str">
            <v>WXPH</v>
          </cell>
          <cell r="DS14" t="str">
            <v>WXPP</v>
          </cell>
          <cell r="DT14" t="str">
            <v>WXPP</v>
          </cell>
          <cell r="DU14" t="str">
            <v>WXPP</v>
          </cell>
          <cell r="DW14" t="str">
            <v>WXPP</v>
          </cell>
          <cell r="DX14" t="str">
            <v>WXPH</v>
          </cell>
          <cell r="DY14" t="str">
            <v>WXPP</v>
          </cell>
          <cell r="DZ14" t="str">
            <v>WXPP</v>
          </cell>
          <cell r="EA14" t="str">
            <v>WXPP</v>
          </cell>
          <cell r="EB14" t="str">
            <v>WXPH</v>
          </cell>
          <cell r="EC14" t="str">
            <v>WXPP</v>
          </cell>
          <cell r="ED14" t="str">
            <v>WXPP</v>
          </cell>
          <cell r="EE14" t="str">
            <v>WXPP</v>
          </cell>
          <cell r="EF14" t="str">
            <v>WXPP</v>
          </cell>
          <cell r="EG14" t="str">
            <v>WXPP</v>
          </cell>
          <cell r="EI14" t="str">
            <v>WXPP</v>
          </cell>
          <cell r="EJ14" t="str">
            <v>WXPP</v>
          </cell>
          <cell r="EK14" t="str">
            <v>WXPP</v>
          </cell>
          <cell r="EL14" t="str">
            <v>WXPP</v>
          </cell>
          <cell r="EM14" t="str">
            <v>WXPP</v>
          </cell>
          <cell r="EN14" t="str">
            <v>WXPP</v>
          </cell>
          <cell r="EO14" t="str">
            <v>WXPP</v>
          </cell>
          <cell r="EQ14" t="str">
            <v>WXPH</v>
          </cell>
          <cell r="ER14" t="str">
            <v>WXPP</v>
          </cell>
          <cell r="ES14" t="str">
            <v>WXPH</v>
          </cell>
          <cell r="ET14" t="str">
            <v>WXPH</v>
          </cell>
          <cell r="EU14" t="str">
            <v>WXPH</v>
          </cell>
          <cell r="EV14" t="str">
            <v>WXPP</v>
          </cell>
          <cell r="EW14" t="str">
            <v>WXPP</v>
          </cell>
          <cell r="EX14" t="str">
            <v>WXPP</v>
          </cell>
          <cell r="EY14" t="str">
            <v>WXPP</v>
          </cell>
          <cell r="EZ14" t="str">
            <v>WXPP</v>
          </cell>
          <cell r="FA14" t="str">
            <v>WXPP</v>
          </cell>
          <cell r="FB14" t="str">
            <v>WXPP</v>
          </cell>
          <cell r="FC14" t="str">
            <v>WXPP</v>
          </cell>
          <cell r="FE14" t="str">
            <v>WXPP</v>
          </cell>
          <cell r="FF14" t="str">
            <v>WXPP</v>
          </cell>
          <cell r="FG14" t="str">
            <v>WXPP</v>
          </cell>
          <cell r="FH14" t="str">
            <v>WXPP</v>
          </cell>
          <cell r="FI14" t="str">
            <v>WXPP</v>
          </cell>
          <cell r="FK14" t="str">
            <v>WXPP</v>
          </cell>
          <cell r="FL14" t="str">
            <v>WXPP</v>
          </cell>
          <cell r="FM14" t="str">
            <v>WXPP</v>
          </cell>
          <cell r="FN14" t="str">
            <v>WXPP</v>
          </cell>
          <cell r="FO14" t="str">
            <v>WXPP</v>
          </cell>
          <cell r="FP14" t="str">
            <v>WXPP</v>
          </cell>
          <cell r="FQ14" t="str">
            <v>WXPP</v>
          </cell>
          <cell r="FR14" t="str">
            <v>WXPP</v>
          </cell>
          <cell r="FT14" t="str">
            <v>WXPP</v>
          </cell>
          <cell r="FU14" t="str">
            <v>WXPP</v>
          </cell>
          <cell r="FV14" t="str">
            <v>WXPP</v>
          </cell>
          <cell r="FW14" t="str">
            <v>WXPP</v>
          </cell>
          <cell r="FX14" t="str">
            <v>WXPP</v>
          </cell>
          <cell r="FY14" t="str">
            <v>WXPP</v>
          </cell>
          <cell r="FZ14" t="str">
            <v>WXPP</v>
          </cell>
          <cell r="GA14" t="str">
            <v>WXPH</v>
          </cell>
          <cell r="GB14" t="str">
            <v>WXPP</v>
          </cell>
          <cell r="GC14" t="str">
            <v>WXPP</v>
          </cell>
          <cell r="GD14" t="str">
            <v>WXPP</v>
          </cell>
          <cell r="GE14" t="str">
            <v>WXPH</v>
          </cell>
          <cell r="GF14" t="str">
            <v>WXPP</v>
          </cell>
          <cell r="GH14" t="str">
            <v>WXPH</v>
          </cell>
          <cell r="GI14" t="str">
            <v>WXPH</v>
          </cell>
          <cell r="GJ14" t="str">
            <v>WXPH</v>
          </cell>
        </row>
        <row r="15">
          <cell r="A15" t="str">
            <v>Warranty</v>
          </cell>
          <cell r="C15" t="str">
            <v>1x1</v>
          </cell>
          <cell r="D15" t="str">
            <v>1x1</v>
          </cell>
          <cell r="E15" t="str">
            <v>1x1</v>
          </cell>
          <cell r="G15" t="str">
            <v>1x1</v>
          </cell>
          <cell r="H15" t="str">
            <v>1x1</v>
          </cell>
          <cell r="J15" t="str">
            <v>1x1</v>
          </cell>
          <cell r="K15" t="str">
            <v>1x1</v>
          </cell>
          <cell r="L15" t="str">
            <v>1x1</v>
          </cell>
          <cell r="N15" t="str">
            <v>1x1</v>
          </cell>
          <cell r="O15" t="str">
            <v>1x1</v>
          </cell>
          <cell r="P15" t="str">
            <v>1x1</v>
          </cell>
          <cell r="Q15" t="str">
            <v>1x1</v>
          </cell>
          <cell r="S15" t="str">
            <v>1x1</v>
          </cell>
          <cell r="T15" t="str">
            <v>1x1</v>
          </cell>
          <cell r="V15" t="str">
            <v>3x1</v>
          </cell>
          <cell r="W15" t="str">
            <v>3x1</v>
          </cell>
          <cell r="X15" t="str">
            <v>3x3</v>
          </cell>
          <cell r="Y15" t="str">
            <v>3x3</v>
          </cell>
          <cell r="AB15" t="str">
            <v>1x1</v>
          </cell>
          <cell r="AC15" t="str">
            <v>3x1</v>
          </cell>
          <cell r="AD15" t="str">
            <v>3x3</v>
          </cell>
          <cell r="AE15" t="str">
            <v>3x3</v>
          </cell>
          <cell r="AF15" t="str">
            <v>3x3</v>
          </cell>
          <cell r="AG15" t="str">
            <v>3x3</v>
          </cell>
          <cell r="AI15" t="str">
            <v>1x1</v>
          </cell>
          <cell r="AJ15" t="str">
            <v>3x1</v>
          </cell>
          <cell r="AK15" t="str">
            <v>3x3</v>
          </cell>
          <cell r="AL15" t="str">
            <v>3x3</v>
          </cell>
          <cell r="AM15" t="str">
            <v>3x3</v>
          </cell>
          <cell r="AN15" t="str">
            <v>3x3</v>
          </cell>
          <cell r="AQ15" t="str">
            <v>3x1</v>
          </cell>
          <cell r="AR15" t="str">
            <v>3x3</v>
          </cell>
          <cell r="AS15" t="str">
            <v>3x3</v>
          </cell>
          <cell r="AU15" t="str">
            <v>1x1</v>
          </cell>
          <cell r="AV15" t="str">
            <v>3x1</v>
          </cell>
          <cell r="AW15" t="str">
            <v>3x3</v>
          </cell>
          <cell r="AX15" t="str">
            <v>3x3</v>
          </cell>
          <cell r="AY15" t="str">
            <v>3x3</v>
          </cell>
          <cell r="BA15" t="str">
            <v>3x3</v>
          </cell>
          <cell r="BB15" t="str">
            <v>3x3</v>
          </cell>
          <cell r="BC15" t="str">
            <v>3x3</v>
          </cell>
          <cell r="BD15" t="str">
            <v>3x3</v>
          </cell>
          <cell r="BE15" t="str">
            <v>3x3</v>
          </cell>
          <cell r="BF15" t="str">
            <v>3x3</v>
          </cell>
          <cell r="BH15" t="str">
            <v>1x1</v>
          </cell>
          <cell r="BI15" t="str">
            <v>3x1</v>
          </cell>
          <cell r="BJ15" t="str">
            <v>3x3</v>
          </cell>
          <cell r="BK15" t="str">
            <v>3x3</v>
          </cell>
          <cell r="BL15" t="str">
            <v>3x3</v>
          </cell>
          <cell r="BM15" t="str">
            <v>3x3</v>
          </cell>
          <cell r="BN15" t="str">
            <v>3x3</v>
          </cell>
          <cell r="BP15" t="str">
            <v>3x3</v>
          </cell>
          <cell r="BQ15" t="str">
            <v>3x3</v>
          </cell>
          <cell r="BR15" t="str">
            <v>3x3</v>
          </cell>
          <cell r="BT15" t="str">
            <v>3x3</v>
          </cell>
          <cell r="BU15" t="str">
            <v>3x3</v>
          </cell>
          <cell r="BW15" t="str">
            <v>1x1</v>
          </cell>
          <cell r="BX15" t="str">
            <v>1x1</v>
          </cell>
          <cell r="BY15" t="str">
            <v>1x1</v>
          </cell>
          <cell r="BZ15" t="str">
            <v>1x1</v>
          </cell>
          <cell r="CA15" t="str">
            <v>1x1</v>
          </cell>
          <cell r="CB15" t="str">
            <v>1x1</v>
          </cell>
          <cell r="CC15" t="str">
            <v>1x1</v>
          </cell>
          <cell r="CE15" t="str">
            <v>1x1</v>
          </cell>
          <cell r="CF15" t="str">
            <v>1x1</v>
          </cell>
          <cell r="CG15" t="str">
            <v>1x1</v>
          </cell>
          <cell r="CH15" t="str">
            <v>1x1</v>
          </cell>
          <cell r="CI15" t="str">
            <v>1x1</v>
          </cell>
          <cell r="CK15" t="str">
            <v>1x1</v>
          </cell>
          <cell r="CL15" t="str">
            <v>1x1</v>
          </cell>
          <cell r="CM15" t="str">
            <v>1x1</v>
          </cell>
          <cell r="CN15" t="str">
            <v>1x1</v>
          </cell>
          <cell r="CP15" t="str">
            <v>1x1</v>
          </cell>
          <cell r="CQ15" t="str">
            <v>1x1</v>
          </cell>
          <cell r="CR15" t="str">
            <v>1x1</v>
          </cell>
          <cell r="CS15" t="str">
            <v>1x1</v>
          </cell>
          <cell r="CU15" t="str">
            <v>1x1</v>
          </cell>
          <cell r="CV15" t="str">
            <v>1x1</v>
          </cell>
          <cell r="CW15" t="str">
            <v>1x1</v>
          </cell>
          <cell r="CY15" t="str">
            <v>1x1</v>
          </cell>
          <cell r="CZ15" t="str">
            <v>1x1</v>
          </cell>
          <cell r="DA15" t="str">
            <v>1x1</v>
          </cell>
          <cell r="DC15" t="str">
            <v>3x3</v>
          </cell>
          <cell r="DD15" t="str">
            <v>3x3</v>
          </cell>
          <cell r="DF15" t="str">
            <v>3x3</v>
          </cell>
          <cell r="DG15" t="str">
            <v>3x3</v>
          </cell>
          <cell r="DI15" t="str">
            <v>3x3</v>
          </cell>
          <cell r="DJ15" t="str">
            <v>3x3</v>
          </cell>
          <cell r="DK15" t="str">
            <v>3x3</v>
          </cell>
          <cell r="DL15" t="str">
            <v>3x3</v>
          </cell>
          <cell r="DM15" t="str">
            <v>3x3</v>
          </cell>
          <cell r="DN15" t="str">
            <v>3x3</v>
          </cell>
          <cell r="DP15" t="str">
            <v>1x1</v>
          </cell>
          <cell r="DQ15" t="str">
            <v>1x1</v>
          </cell>
          <cell r="DR15" t="str">
            <v>1x1</v>
          </cell>
          <cell r="DS15" t="str">
            <v>1x1</v>
          </cell>
          <cell r="DT15" t="str">
            <v>1x1</v>
          </cell>
          <cell r="DU15" t="str">
            <v>1x1</v>
          </cell>
          <cell r="DW15" t="str">
            <v>3x3</v>
          </cell>
          <cell r="DX15" t="str">
            <v>3x3</v>
          </cell>
          <cell r="DY15" t="str">
            <v>3x3</v>
          </cell>
          <cell r="DZ15" t="str">
            <v>3x3</v>
          </cell>
          <cell r="EA15" t="str">
            <v>3x3</v>
          </cell>
          <cell r="EB15" t="str">
            <v>3x3</v>
          </cell>
          <cell r="EC15" t="str">
            <v>3x3</v>
          </cell>
          <cell r="ED15" t="str">
            <v>3x3</v>
          </cell>
          <cell r="EE15" t="str">
            <v>3x3</v>
          </cell>
          <cell r="EF15" t="str">
            <v>3x3</v>
          </cell>
          <cell r="EG15" t="str">
            <v>3x3</v>
          </cell>
          <cell r="EI15" t="str">
            <v>3x3</v>
          </cell>
          <cell r="EJ15" t="str">
            <v>3x3</v>
          </cell>
          <cell r="EK15" t="str">
            <v>3x3</v>
          </cell>
          <cell r="EL15" t="str">
            <v>3x3</v>
          </cell>
          <cell r="EM15" t="str">
            <v>3x3</v>
          </cell>
          <cell r="EN15" t="str">
            <v>3x3</v>
          </cell>
          <cell r="EO15" t="str">
            <v>3x3</v>
          </cell>
          <cell r="EQ15" t="str">
            <v>1x1</v>
          </cell>
          <cell r="ER15" t="str">
            <v>1x1</v>
          </cell>
          <cell r="ES15" t="str">
            <v>1x1</v>
          </cell>
          <cell r="ET15" t="str">
            <v>1x1</v>
          </cell>
          <cell r="EU15" t="str">
            <v>1x1</v>
          </cell>
          <cell r="EV15" t="str">
            <v>1x1</v>
          </cell>
          <cell r="EW15" t="str">
            <v>1x1</v>
          </cell>
          <cell r="EX15" t="str">
            <v>1x1</v>
          </cell>
          <cell r="EY15" t="str">
            <v>1x1</v>
          </cell>
          <cell r="EZ15" t="str">
            <v>1x1</v>
          </cell>
          <cell r="FA15" t="str">
            <v>1x1</v>
          </cell>
          <cell r="FB15" t="str">
            <v>1x1</v>
          </cell>
          <cell r="FC15" t="str">
            <v>1x1</v>
          </cell>
          <cell r="FE15" t="str">
            <v>1x1</v>
          </cell>
          <cell r="FF15" t="str">
            <v>1x1</v>
          </cell>
          <cell r="FG15" t="str">
            <v>1x1</v>
          </cell>
          <cell r="FH15" t="str">
            <v>1x1</v>
          </cell>
          <cell r="FI15" t="str">
            <v>1x1</v>
          </cell>
          <cell r="FK15" t="str">
            <v>3x3</v>
          </cell>
          <cell r="FL15" t="str">
            <v>3x3</v>
          </cell>
          <cell r="FM15" t="str">
            <v>3x3</v>
          </cell>
          <cell r="FN15" t="str">
            <v>3x3</v>
          </cell>
          <cell r="FO15" t="str">
            <v>3x3</v>
          </cell>
          <cell r="FP15" t="str">
            <v>3x3</v>
          </cell>
          <cell r="FQ15" t="str">
            <v>3x3</v>
          </cell>
          <cell r="FR15" t="str">
            <v>3x3</v>
          </cell>
          <cell r="FT15" t="str">
            <v>3x3</v>
          </cell>
          <cell r="FU15" t="str">
            <v>3x3</v>
          </cell>
          <cell r="FV15" t="str">
            <v>3x3</v>
          </cell>
          <cell r="FW15" t="str">
            <v>3x3</v>
          </cell>
          <cell r="FX15" t="str">
            <v>3x3</v>
          </cell>
          <cell r="FY15" t="str">
            <v>3x3</v>
          </cell>
          <cell r="FZ15" t="str">
            <v>3x3</v>
          </cell>
          <cell r="GA15" t="str">
            <v>3x3</v>
          </cell>
          <cell r="GB15" t="str">
            <v>3x3</v>
          </cell>
          <cell r="GC15" t="str">
            <v>3x3</v>
          </cell>
          <cell r="GD15" t="str">
            <v>3x3</v>
          </cell>
          <cell r="GE15" t="str">
            <v>3x3</v>
          </cell>
          <cell r="GF15" t="str">
            <v>3x3</v>
          </cell>
          <cell r="GH15" t="str">
            <v>1x1</v>
          </cell>
          <cell r="GI15" t="str">
            <v>1x1</v>
          </cell>
          <cell r="GJ15" t="str">
            <v>1x1</v>
          </cell>
        </row>
        <row r="16">
          <cell r="A16" t="str">
            <v>Monitor</v>
          </cell>
          <cell r="C16" t="str">
            <v>17" Express</v>
          </cell>
          <cell r="D16" t="str">
            <v>17" Express</v>
          </cell>
          <cell r="E16" t="str">
            <v>17" Express</v>
          </cell>
          <cell r="G16" t="str">
            <v>17" Express</v>
          </cell>
          <cell r="H16" t="str">
            <v>17" Express</v>
          </cell>
          <cell r="J16" t="str">
            <v>17" Express</v>
          </cell>
          <cell r="K16" t="str">
            <v>17" Express</v>
          </cell>
          <cell r="L16" t="str">
            <v>NO Monitor</v>
          </cell>
          <cell r="N16" t="str">
            <v>NO Monitor</v>
          </cell>
          <cell r="O16" t="str">
            <v>17" Express</v>
          </cell>
          <cell r="P16" t="str">
            <v>NO Monitor</v>
          </cell>
          <cell r="Q16" t="str">
            <v>NO Monitor</v>
          </cell>
          <cell r="S16" t="str">
            <v>17" Express</v>
          </cell>
          <cell r="T16" t="str">
            <v>17" Express</v>
          </cell>
          <cell r="V16" t="str">
            <v>NO Monitor</v>
          </cell>
          <cell r="W16" t="str">
            <v>NO Monitor</v>
          </cell>
          <cell r="X16" t="str">
            <v>NO Monitor</v>
          </cell>
          <cell r="Y16" t="str">
            <v>NO Monitor</v>
          </cell>
          <cell r="AB16" t="str">
            <v>17" Express</v>
          </cell>
          <cell r="AC16" t="str">
            <v>NO Monitor</v>
          </cell>
          <cell r="AD16" t="str">
            <v>NO Monitor</v>
          </cell>
          <cell r="AE16" t="str">
            <v>NO Monitor</v>
          </cell>
          <cell r="AF16" t="str">
            <v>NO Monitor</v>
          </cell>
          <cell r="AG16" t="str">
            <v>NO Monitor</v>
          </cell>
          <cell r="AI16" t="str">
            <v>17" Express</v>
          </cell>
          <cell r="AJ16" t="str">
            <v>NO Monitor</v>
          </cell>
          <cell r="AK16" t="str">
            <v>NO Monitor</v>
          </cell>
          <cell r="AL16" t="str">
            <v>NO Monitor</v>
          </cell>
          <cell r="AM16" t="str">
            <v>NO Monitor</v>
          </cell>
          <cell r="AN16" t="str">
            <v>NO Monitor</v>
          </cell>
          <cell r="AQ16" t="str">
            <v>NO Monitor</v>
          </cell>
          <cell r="AR16" t="str">
            <v>NO Monitor</v>
          </cell>
          <cell r="AS16" t="str">
            <v>NO Monitor</v>
          </cell>
          <cell r="AU16" t="str">
            <v>17" Express</v>
          </cell>
          <cell r="AV16" t="str">
            <v>NO Monitor</v>
          </cell>
          <cell r="AW16" t="str">
            <v>NO Monitor</v>
          </cell>
          <cell r="AX16" t="str">
            <v>NO Monitor</v>
          </cell>
          <cell r="AY16" t="str">
            <v>NO Monitor</v>
          </cell>
          <cell r="BA16" t="str">
            <v>NO Monitor</v>
          </cell>
          <cell r="BB16" t="str">
            <v>NO Monitor</v>
          </cell>
          <cell r="BC16" t="str">
            <v>NO Monitor</v>
          </cell>
          <cell r="BD16" t="str">
            <v>NO Monitor</v>
          </cell>
          <cell r="BE16" t="str">
            <v>NO Monitor</v>
          </cell>
          <cell r="BF16" t="str">
            <v>NO Monitor</v>
          </cell>
          <cell r="BH16" t="str">
            <v>17" Express</v>
          </cell>
          <cell r="BI16" t="str">
            <v>NO Monitor</v>
          </cell>
          <cell r="BJ16" t="str">
            <v>NO Monitor</v>
          </cell>
          <cell r="BK16" t="str">
            <v>NO Monitor</v>
          </cell>
          <cell r="BL16" t="str">
            <v>NO Monitor</v>
          </cell>
          <cell r="BM16" t="str">
            <v>NO Monitor</v>
          </cell>
          <cell r="BN16" t="str">
            <v>NO Monitor</v>
          </cell>
          <cell r="BP16" t="str">
            <v>NO Monitor</v>
          </cell>
          <cell r="BQ16" t="str">
            <v>NO Monitor</v>
          </cell>
          <cell r="BR16" t="str">
            <v>NO Monitor</v>
          </cell>
          <cell r="BT16" t="str">
            <v>NO Monitor</v>
          </cell>
          <cell r="BU16" t="str">
            <v>NO Monitor</v>
          </cell>
          <cell r="BW16" t="str">
            <v>17" Express</v>
          </cell>
          <cell r="BX16" t="str">
            <v>17" Express</v>
          </cell>
          <cell r="BY16" t="str">
            <v>17" Express</v>
          </cell>
          <cell r="BZ16" t="str">
            <v>17" Express</v>
          </cell>
          <cell r="CA16" t="str">
            <v>17" Express</v>
          </cell>
          <cell r="CB16" t="str">
            <v>17" Express</v>
          </cell>
          <cell r="CC16" t="str">
            <v>17" Express</v>
          </cell>
          <cell r="CE16" t="str">
            <v>17" Express</v>
          </cell>
          <cell r="CF16" t="str">
            <v>17" Express</v>
          </cell>
          <cell r="CG16" t="str">
            <v>17" Express</v>
          </cell>
          <cell r="CH16" t="str">
            <v>17" Express</v>
          </cell>
          <cell r="CI16" t="str">
            <v>17" Express</v>
          </cell>
          <cell r="CK16" t="str">
            <v>17" Express</v>
          </cell>
          <cell r="CL16" t="str">
            <v>17" Express</v>
          </cell>
          <cell r="CM16" t="str">
            <v>17" Express</v>
          </cell>
          <cell r="CN16" t="str">
            <v>17" Express</v>
          </cell>
          <cell r="CP16" t="str">
            <v>17" Express</v>
          </cell>
          <cell r="CQ16" t="str">
            <v>17" Express</v>
          </cell>
          <cell r="CR16" t="str">
            <v>17" Express</v>
          </cell>
          <cell r="CS16" t="str">
            <v>17" Express</v>
          </cell>
          <cell r="CU16" t="str">
            <v>NO Monitor</v>
          </cell>
          <cell r="CV16" t="str">
            <v>NO Monitor</v>
          </cell>
          <cell r="CW16" t="str">
            <v>NO Monitor</v>
          </cell>
          <cell r="CY16" t="str">
            <v>NO Monitor</v>
          </cell>
          <cell r="CZ16" t="str">
            <v>NO Monitor</v>
          </cell>
          <cell r="DA16" t="str">
            <v>NO Monitor</v>
          </cell>
          <cell r="DC16" t="str">
            <v>NO Monitor</v>
          </cell>
          <cell r="DD16" t="str">
            <v>NO Monitor</v>
          </cell>
          <cell r="DF16" t="str">
            <v>NO Monitor</v>
          </cell>
          <cell r="DG16" t="str">
            <v>NO Monitor</v>
          </cell>
          <cell r="DI16" t="str">
            <v>NO Monitor</v>
          </cell>
          <cell r="DJ16" t="str">
            <v>NO Monitor</v>
          </cell>
          <cell r="DK16" t="str">
            <v>NO Monitor</v>
          </cell>
          <cell r="DL16" t="str">
            <v>NO Monitor</v>
          </cell>
          <cell r="DM16" t="str">
            <v>NO Monitor</v>
          </cell>
          <cell r="DN16" t="str">
            <v>NO Monitor</v>
          </cell>
          <cell r="DP16" t="str">
            <v>NO Monitor</v>
          </cell>
          <cell r="DQ16" t="str">
            <v>NO Monitor</v>
          </cell>
          <cell r="DR16" t="str">
            <v>NO Monitor</v>
          </cell>
          <cell r="DS16" t="str">
            <v>NO Monitor</v>
          </cell>
          <cell r="DT16" t="str">
            <v>NO Monitor</v>
          </cell>
          <cell r="DU16" t="str">
            <v>NO Monitor</v>
          </cell>
          <cell r="DW16" t="str">
            <v>NO Monitor</v>
          </cell>
          <cell r="DX16" t="str">
            <v>NO Monitor</v>
          </cell>
          <cell r="DY16" t="str">
            <v>NO Monitor</v>
          </cell>
          <cell r="DZ16" t="str">
            <v>NO Monitor</v>
          </cell>
          <cell r="EA16" t="str">
            <v>NO Monitor</v>
          </cell>
          <cell r="EB16" t="str">
            <v>NO Monitor</v>
          </cell>
          <cell r="EC16" t="str">
            <v>NO Monitor</v>
          </cell>
          <cell r="ED16" t="str">
            <v>NO Monitor</v>
          </cell>
          <cell r="EE16" t="str">
            <v>NO Monitor</v>
          </cell>
          <cell r="EF16" t="str">
            <v>NO Monitor</v>
          </cell>
          <cell r="EG16" t="str">
            <v>NO Monitor</v>
          </cell>
          <cell r="EI16" t="str">
            <v>NO Monitor</v>
          </cell>
          <cell r="EJ16" t="str">
            <v>NO Monitor</v>
          </cell>
          <cell r="EK16" t="str">
            <v>NO Monitor</v>
          </cell>
          <cell r="EL16" t="str">
            <v>NO Monitor</v>
          </cell>
          <cell r="EM16" t="str">
            <v>NO Monitor</v>
          </cell>
          <cell r="EN16" t="str">
            <v>NO Monitor</v>
          </cell>
          <cell r="EO16" t="str">
            <v>NO Monitor</v>
          </cell>
          <cell r="EQ16" t="str">
            <v>NO Monitor</v>
          </cell>
          <cell r="ER16" t="str">
            <v>NO Monitor</v>
          </cell>
          <cell r="ES16" t="str">
            <v>NO Monitor</v>
          </cell>
          <cell r="ET16" t="str">
            <v>NO Monitor</v>
          </cell>
          <cell r="EU16" t="str">
            <v>NO Monitor</v>
          </cell>
          <cell r="EV16" t="str">
            <v>NO Monitor</v>
          </cell>
          <cell r="EW16" t="str">
            <v>NO Monitor</v>
          </cell>
          <cell r="EX16" t="str">
            <v>NO Monitor</v>
          </cell>
          <cell r="EY16" t="str">
            <v>NO Monitor</v>
          </cell>
          <cell r="EZ16" t="str">
            <v>NO Monitor</v>
          </cell>
          <cell r="FA16" t="str">
            <v>NO Monitor</v>
          </cell>
          <cell r="FB16" t="str">
            <v>NO Monitor</v>
          </cell>
          <cell r="FC16" t="str">
            <v>17" express</v>
          </cell>
          <cell r="FE16" t="str">
            <v>NO Monitor</v>
          </cell>
          <cell r="FF16" t="str">
            <v>NO Monitor</v>
          </cell>
          <cell r="FG16" t="str">
            <v>17" express</v>
          </cell>
          <cell r="FH16" t="str">
            <v>17" express</v>
          </cell>
          <cell r="FI16" t="str">
            <v>17" express</v>
          </cell>
          <cell r="FK16" t="str">
            <v>NO Monitor</v>
          </cell>
          <cell r="FL16" t="str">
            <v>NO Monitor</v>
          </cell>
          <cell r="FM16" t="str">
            <v>NO Monitor</v>
          </cell>
          <cell r="FN16" t="str">
            <v>NO Monitor</v>
          </cell>
          <cell r="FO16" t="str">
            <v>NO Monitor</v>
          </cell>
          <cell r="FP16" t="str">
            <v>NO Monitor</v>
          </cell>
          <cell r="FQ16" t="str">
            <v>NO Monitor</v>
          </cell>
          <cell r="FR16" t="str">
            <v>NO Monitor</v>
          </cell>
          <cell r="FT16" t="str">
            <v>NO Monitor</v>
          </cell>
          <cell r="FU16" t="str">
            <v>NO Monitor</v>
          </cell>
          <cell r="FV16" t="str">
            <v>NO Monitor</v>
          </cell>
          <cell r="FW16" t="str">
            <v>NO Monitor</v>
          </cell>
          <cell r="FX16" t="str">
            <v>NO Monitor</v>
          </cell>
          <cell r="FY16" t="str">
            <v>NO Monitor</v>
          </cell>
          <cell r="FZ16" t="str">
            <v>NO Monitor</v>
          </cell>
          <cell r="GA16" t="str">
            <v>NO Monitor</v>
          </cell>
          <cell r="GB16" t="str">
            <v>NO Monitor</v>
          </cell>
          <cell r="GC16" t="str">
            <v>NO Monitor</v>
          </cell>
          <cell r="GD16" t="str">
            <v>NO Monitor</v>
          </cell>
          <cell r="GE16" t="str">
            <v>NO Monitor</v>
          </cell>
          <cell r="GF16" t="str">
            <v>NO Monitor</v>
          </cell>
          <cell r="GH16" t="str">
            <v>17" Express</v>
          </cell>
          <cell r="GI16" t="str">
            <v>17" Express</v>
          </cell>
          <cell r="GJ16" t="str">
            <v>17" Express</v>
          </cell>
        </row>
        <row r="17">
          <cell r="A17" t="str">
            <v>Audio</v>
          </cell>
          <cell r="C17" t="str">
            <v>NO Speakers</v>
          </cell>
          <cell r="D17" t="str">
            <v>NO Speakers</v>
          </cell>
          <cell r="E17" t="str">
            <v>NO Speakers</v>
          </cell>
          <cell r="G17" t="str">
            <v>Speakers</v>
          </cell>
          <cell r="H17" t="str">
            <v>Speakers</v>
          </cell>
          <cell r="J17" t="str">
            <v>Speakers</v>
          </cell>
          <cell r="K17" t="str">
            <v>Speakers</v>
          </cell>
          <cell r="L17" t="str">
            <v>Speakers</v>
          </cell>
          <cell r="N17" t="str">
            <v>NO Speakers</v>
          </cell>
          <cell r="O17" t="str">
            <v>NO Speakers</v>
          </cell>
          <cell r="P17" t="str">
            <v>NO Speakers</v>
          </cell>
          <cell r="Q17" t="str">
            <v>NO Speakers</v>
          </cell>
          <cell r="S17" t="str">
            <v>NO Speakers</v>
          </cell>
          <cell r="T17" t="str">
            <v>NO Speakers</v>
          </cell>
          <cell r="V17" t="str">
            <v>NO Speakers</v>
          </cell>
          <cell r="W17" t="str">
            <v>NO Speakers</v>
          </cell>
          <cell r="X17" t="str">
            <v>NO Speakers</v>
          </cell>
          <cell r="Y17" t="str">
            <v>NO Speakers</v>
          </cell>
          <cell r="AB17" t="str">
            <v>NO Speakers</v>
          </cell>
          <cell r="AC17" t="str">
            <v>NO Speakers</v>
          </cell>
          <cell r="AD17" t="str">
            <v>NO Speakers</v>
          </cell>
          <cell r="AE17" t="str">
            <v>NO Speakers</v>
          </cell>
          <cell r="AF17" t="str">
            <v>NO Speakers</v>
          </cell>
          <cell r="AG17" t="str">
            <v>NO Speakers</v>
          </cell>
          <cell r="AI17" t="str">
            <v>NO Speakers</v>
          </cell>
          <cell r="AJ17" t="str">
            <v>NO Speakers</v>
          </cell>
          <cell r="AK17" t="str">
            <v>NO Speakers</v>
          </cell>
          <cell r="AL17" t="str">
            <v>NO Speakers</v>
          </cell>
          <cell r="AM17" t="str">
            <v>NO Speakers</v>
          </cell>
          <cell r="AN17" t="str">
            <v>NO Speakers</v>
          </cell>
          <cell r="AQ17" t="str">
            <v>NO Speakers</v>
          </cell>
          <cell r="AR17" t="str">
            <v>NO Speakers</v>
          </cell>
          <cell r="AS17" t="str">
            <v>NO Speakers</v>
          </cell>
          <cell r="AU17" t="str">
            <v>NO Speakers</v>
          </cell>
          <cell r="AV17" t="str">
            <v>NO Speakers</v>
          </cell>
          <cell r="AW17" t="str">
            <v>NO Speakers</v>
          </cell>
          <cell r="AX17" t="str">
            <v>NO Speakers</v>
          </cell>
          <cell r="AY17" t="str">
            <v>NO Speakers</v>
          </cell>
          <cell r="BA17" t="str">
            <v>NO Speakers</v>
          </cell>
          <cell r="BB17" t="str">
            <v>NO Speakers</v>
          </cell>
          <cell r="BC17" t="str">
            <v>NO Speakers</v>
          </cell>
          <cell r="BD17" t="str">
            <v>NO Speakers</v>
          </cell>
          <cell r="BE17" t="str">
            <v>NO Speakers</v>
          </cell>
          <cell r="BF17" t="str">
            <v>NO Speakers</v>
          </cell>
          <cell r="BH17" t="str">
            <v>NO Speakers</v>
          </cell>
          <cell r="BI17" t="str">
            <v>NO Speakers</v>
          </cell>
          <cell r="BJ17" t="str">
            <v>NO Speakers</v>
          </cell>
          <cell r="BK17" t="str">
            <v>NO Speakers</v>
          </cell>
          <cell r="BL17" t="str">
            <v>NO Speakers</v>
          </cell>
          <cell r="BM17" t="str">
            <v>NO Speakers</v>
          </cell>
          <cell r="BN17" t="str">
            <v>NO Speakers</v>
          </cell>
          <cell r="BP17" t="str">
            <v>NO Speakers</v>
          </cell>
          <cell r="BQ17" t="str">
            <v>NO Speakers</v>
          </cell>
          <cell r="BR17" t="str">
            <v>NO Speakers</v>
          </cell>
          <cell r="BT17" t="str">
            <v>NO Speakers</v>
          </cell>
          <cell r="BU17" t="str">
            <v>NO Speakers</v>
          </cell>
          <cell r="BW17" t="str">
            <v>NO Speakers</v>
          </cell>
          <cell r="BX17" t="str">
            <v>NO Speakers</v>
          </cell>
          <cell r="BY17" t="str">
            <v>Speakers</v>
          </cell>
          <cell r="BZ17" t="str">
            <v>NO Speakers</v>
          </cell>
          <cell r="CA17" t="str">
            <v>NO Speakers</v>
          </cell>
          <cell r="CB17" t="str">
            <v>NO Speakers</v>
          </cell>
          <cell r="CC17" t="str">
            <v>NO Speakers</v>
          </cell>
          <cell r="CE17" t="str">
            <v>NO Speakers</v>
          </cell>
          <cell r="CF17" t="str">
            <v>NO Speakers</v>
          </cell>
          <cell r="CG17" t="str">
            <v>NO Speakers</v>
          </cell>
          <cell r="CH17" t="str">
            <v>NO Speakers</v>
          </cell>
          <cell r="CI17" t="str">
            <v>NO Speakers</v>
          </cell>
          <cell r="CK17" t="str">
            <v>NO Speakers</v>
          </cell>
          <cell r="CL17" t="str">
            <v>NO Speakers</v>
          </cell>
          <cell r="CM17" t="str">
            <v>NO Speakers</v>
          </cell>
          <cell r="CN17" t="str">
            <v>NO Speakers</v>
          </cell>
          <cell r="CP17" t="str">
            <v>NO Speakers</v>
          </cell>
          <cell r="CQ17" t="str">
            <v>NO Speakers</v>
          </cell>
          <cell r="CR17" t="str">
            <v>NO Speakers</v>
          </cell>
          <cell r="CS17" t="str">
            <v>NO Speakers</v>
          </cell>
          <cell r="CU17" t="str">
            <v>NO Speakers</v>
          </cell>
          <cell r="CV17" t="str">
            <v>NO Speakers</v>
          </cell>
          <cell r="CW17" t="str">
            <v>NO Speakers</v>
          </cell>
          <cell r="CY17" t="str">
            <v>Speakers</v>
          </cell>
          <cell r="CZ17" t="str">
            <v>Speakers</v>
          </cell>
          <cell r="DA17" t="str">
            <v>Speakers</v>
          </cell>
          <cell r="DC17" t="str">
            <v>NO Speakers</v>
          </cell>
          <cell r="DD17" t="str">
            <v>NO Speakers</v>
          </cell>
          <cell r="DF17" t="str">
            <v>NO Speakers</v>
          </cell>
          <cell r="DG17" t="str">
            <v>NO Speakers</v>
          </cell>
          <cell r="DI17" t="str">
            <v>NO Speakers</v>
          </cell>
          <cell r="DJ17" t="str">
            <v>NO Speakers</v>
          </cell>
          <cell r="DK17" t="str">
            <v>NO Speakers</v>
          </cell>
          <cell r="DL17" t="str">
            <v>NO Speakers</v>
          </cell>
          <cell r="DM17" t="str">
            <v>NO Speakers</v>
          </cell>
          <cell r="DN17" t="str">
            <v>NO Speakers</v>
          </cell>
          <cell r="DP17" t="str">
            <v>Speakers</v>
          </cell>
          <cell r="DQ17" t="str">
            <v>Speakers</v>
          </cell>
          <cell r="DR17" t="str">
            <v>Speakers</v>
          </cell>
          <cell r="DS17" t="str">
            <v>NO Speakers</v>
          </cell>
          <cell r="DT17" t="str">
            <v>NO Speakers</v>
          </cell>
          <cell r="DU17" t="str">
            <v>NO Speakers</v>
          </cell>
          <cell r="DW17" t="str">
            <v>NO Speakers</v>
          </cell>
          <cell r="DX17" t="str">
            <v>NO Speakers</v>
          </cell>
          <cell r="DY17" t="str">
            <v>NO Speakers</v>
          </cell>
          <cell r="DZ17" t="str">
            <v>NO Speakers</v>
          </cell>
          <cell r="EA17" t="str">
            <v>NO Speakers</v>
          </cell>
          <cell r="EB17" t="str">
            <v>NO Speakers</v>
          </cell>
          <cell r="EC17" t="str">
            <v>NO Speakers</v>
          </cell>
          <cell r="ED17" t="str">
            <v>NO Speakers</v>
          </cell>
          <cell r="EE17" t="str">
            <v>NO Speakers</v>
          </cell>
          <cell r="EF17" t="str">
            <v>NO Speakers</v>
          </cell>
          <cell r="EG17" t="str">
            <v>NO Speakers</v>
          </cell>
          <cell r="EI17" t="str">
            <v>NO Speakers</v>
          </cell>
          <cell r="EJ17" t="str">
            <v>NO Speakers</v>
          </cell>
          <cell r="EK17" t="str">
            <v>NO Speakers</v>
          </cell>
          <cell r="EL17" t="str">
            <v>NO Speakers</v>
          </cell>
          <cell r="EM17" t="str">
            <v>NO Speakers</v>
          </cell>
          <cell r="EN17" t="str">
            <v>NO Speakers</v>
          </cell>
          <cell r="EO17" t="str">
            <v>NO Speakers</v>
          </cell>
          <cell r="EQ17" t="str">
            <v>NO Speakers</v>
          </cell>
          <cell r="ER17" t="str">
            <v>NO Speakers</v>
          </cell>
          <cell r="ES17" t="str">
            <v>Speakers</v>
          </cell>
          <cell r="ET17" t="str">
            <v>NO Speakers</v>
          </cell>
          <cell r="EU17" t="str">
            <v>NO Speakers</v>
          </cell>
          <cell r="EV17" t="str">
            <v>NO Speakers</v>
          </cell>
          <cell r="EW17" t="str">
            <v>NO Speakers</v>
          </cell>
          <cell r="EX17" t="str">
            <v>NO Speakers</v>
          </cell>
          <cell r="EY17" t="str">
            <v>NO Speakers</v>
          </cell>
          <cell r="EZ17" t="str">
            <v>NO Speakers</v>
          </cell>
          <cell r="FA17" t="str">
            <v>NO Speakers</v>
          </cell>
          <cell r="FB17" t="str">
            <v>NO Speakers</v>
          </cell>
          <cell r="FC17" t="str">
            <v>NO Speakers</v>
          </cell>
          <cell r="FE17" t="str">
            <v>NO Speakers</v>
          </cell>
          <cell r="FF17" t="str">
            <v>NO Speakers</v>
          </cell>
          <cell r="FG17" t="str">
            <v>NO Speakers</v>
          </cell>
          <cell r="FH17" t="str">
            <v>NO Speakers</v>
          </cell>
          <cell r="FI17" t="str">
            <v>NO Speakers</v>
          </cell>
          <cell r="FK17" t="str">
            <v>NO Speakers</v>
          </cell>
          <cell r="FL17" t="str">
            <v>NO Speakers</v>
          </cell>
          <cell r="FM17" t="str">
            <v>NO Speakers</v>
          </cell>
          <cell r="FN17" t="str">
            <v>NO Speakers</v>
          </cell>
          <cell r="FO17" t="str">
            <v>NO Speakers</v>
          </cell>
          <cell r="FP17" t="str">
            <v>NO Speakers</v>
          </cell>
          <cell r="FQ17" t="str">
            <v>NO Speakers</v>
          </cell>
          <cell r="FR17" t="str">
            <v>NO Speakers</v>
          </cell>
          <cell r="FT17" t="str">
            <v>NO Speakers</v>
          </cell>
          <cell r="FU17" t="str">
            <v>NO Speakers</v>
          </cell>
          <cell r="FV17" t="str">
            <v>NO Speakers</v>
          </cell>
          <cell r="FW17" t="str">
            <v>NO Speakers</v>
          </cell>
          <cell r="FX17" t="str">
            <v>NO Speakers</v>
          </cell>
          <cell r="FY17" t="str">
            <v>NO Speakers</v>
          </cell>
          <cell r="FZ17" t="str">
            <v>NO Speakers</v>
          </cell>
          <cell r="GA17" t="str">
            <v>NO Speakers</v>
          </cell>
          <cell r="GB17" t="str">
            <v>NO Speakers</v>
          </cell>
          <cell r="GC17" t="str">
            <v>NO Speakers</v>
          </cell>
          <cell r="GD17" t="str">
            <v>NO Speakers</v>
          </cell>
          <cell r="GE17" t="str">
            <v>NO Speakers</v>
          </cell>
          <cell r="GF17" t="str">
            <v>NO Speakers</v>
          </cell>
          <cell r="GH17" t="str">
            <v>Speakers</v>
          </cell>
          <cell r="GI17" t="str">
            <v>Speakers</v>
          </cell>
          <cell r="GJ17" t="str">
            <v>Speakers</v>
          </cell>
        </row>
        <row r="18">
          <cell r="A18" t="str">
            <v>Application</v>
          </cell>
          <cell r="C18" t="str">
            <v>NO SOFTWARE</v>
          </cell>
          <cell r="D18" t="str">
            <v>NO SOFTWARE</v>
          </cell>
          <cell r="E18" t="str">
            <v>NO SOFTWARE</v>
          </cell>
          <cell r="G18" t="str">
            <v>NO SOFTWARE</v>
          </cell>
          <cell r="H18" t="str">
            <v>NO SOFTWARE</v>
          </cell>
          <cell r="J18" t="str">
            <v>NO SOFTWARE</v>
          </cell>
          <cell r="K18" t="str">
            <v>NO SOFTWARE</v>
          </cell>
          <cell r="L18" t="str">
            <v>NO SOFTWARE</v>
          </cell>
          <cell r="N18" t="str">
            <v>NO SOFTWARE</v>
          </cell>
          <cell r="O18" t="str">
            <v>NO SOFTWARE</v>
          </cell>
          <cell r="P18" t="str">
            <v>NO SOFTWARE</v>
          </cell>
          <cell r="Q18" t="str">
            <v>NO SOFTWARE</v>
          </cell>
          <cell r="S18" t="str">
            <v>NO SOFTWARE</v>
          </cell>
          <cell r="T18" t="str">
            <v>NO SOFTWARE</v>
          </cell>
          <cell r="V18" t="str">
            <v>NO SOFTWARE</v>
          </cell>
          <cell r="W18" t="str">
            <v>NO SOFTWARE</v>
          </cell>
          <cell r="X18" t="str">
            <v>NO SOFTWARE</v>
          </cell>
          <cell r="Y18" t="str">
            <v>NO SOFTWARE</v>
          </cell>
          <cell r="AB18" t="str">
            <v>NO SOFTWARE</v>
          </cell>
          <cell r="AC18" t="str">
            <v>NO SOFTWARE</v>
          </cell>
          <cell r="AD18" t="str">
            <v>NO SOFTWARE</v>
          </cell>
          <cell r="AE18" t="str">
            <v>NO SOFTWARE</v>
          </cell>
          <cell r="AF18" t="str">
            <v>NO SOFTWARE</v>
          </cell>
          <cell r="AG18" t="str">
            <v>NO SOFTWARE</v>
          </cell>
          <cell r="AI18" t="str">
            <v>NO SOFTWARE</v>
          </cell>
          <cell r="AJ18" t="str">
            <v>NO SOFTWARE</v>
          </cell>
          <cell r="AK18" t="str">
            <v>NO SOFTWARE</v>
          </cell>
          <cell r="AL18" t="str">
            <v>NO SOFTWARE</v>
          </cell>
          <cell r="AM18" t="str">
            <v>NO SOFTWARE</v>
          </cell>
          <cell r="AN18" t="str">
            <v>NO SOFTWARE</v>
          </cell>
          <cell r="AQ18" t="str">
            <v>NO SOFTWARE</v>
          </cell>
          <cell r="AR18" t="str">
            <v>NO SOFTWARE</v>
          </cell>
          <cell r="AS18" t="str">
            <v>NO SOFTWARE</v>
          </cell>
          <cell r="AU18" t="str">
            <v>NO SOFTWARE</v>
          </cell>
          <cell r="AV18" t="str">
            <v>NO SOFTWARE</v>
          </cell>
          <cell r="AW18" t="str">
            <v>NO SOFTWARE</v>
          </cell>
          <cell r="AX18" t="str">
            <v>NO SOFTWARE</v>
          </cell>
          <cell r="AY18" t="str">
            <v>NO SOFTWARE</v>
          </cell>
          <cell r="BA18" t="str">
            <v>NO SOFTWARE</v>
          </cell>
          <cell r="BB18" t="str">
            <v>NO SOFTWARE</v>
          </cell>
          <cell r="BC18" t="str">
            <v>NO SOFTWARE</v>
          </cell>
          <cell r="BD18" t="str">
            <v>NO SOFTWARE</v>
          </cell>
          <cell r="BE18" t="str">
            <v>NO SOFTWARE</v>
          </cell>
          <cell r="BF18" t="str">
            <v>NO SOFTWARE</v>
          </cell>
          <cell r="BH18" t="str">
            <v>NO SOFTWARE</v>
          </cell>
          <cell r="BI18" t="str">
            <v>NO SOFTWARE</v>
          </cell>
          <cell r="BJ18" t="str">
            <v>NO SOFTWARE</v>
          </cell>
          <cell r="BK18" t="str">
            <v>NO SOFTWARE</v>
          </cell>
          <cell r="BL18" t="str">
            <v>NO SOFTWARE</v>
          </cell>
          <cell r="BM18" t="str">
            <v>NO SOFTWARE</v>
          </cell>
          <cell r="BN18" t="str">
            <v>NO SOFTWARE</v>
          </cell>
          <cell r="BP18" t="str">
            <v>NO SOFTWARE</v>
          </cell>
          <cell r="BQ18" t="str">
            <v>NO SOFTWARE</v>
          </cell>
          <cell r="BR18" t="str">
            <v>NO SOFTWARE</v>
          </cell>
          <cell r="BT18" t="str">
            <v>NO SOFTWARE</v>
          </cell>
          <cell r="BU18" t="str">
            <v>NO SOFTWARE</v>
          </cell>
          <cell r="BW18" t="str">
            <v>NO SOFTWARE</v>
          </cell>
          <cell r="BX18" t="str">
            <v>NO SOFTWARE</v>
          </cell>
          <cell r="BY18" t="str">
            <v>NO SOFTWARE</v>
          </cell>
          <cell r="BZ18" t="str">
            <v>NO SOFTWARE</v>
          </cell>
          <cell r="CA18" t="str">
            <v>NO SOFTWARE</v>
          </cell>
          <cell r="CB18" t="str">
            <v>NO SOFTWARE</v>
          </cell>
          <cell r="CC18" t="str">
            <v>NO SOFTWARE</v>
          </cell>
          <cell r="CE18" t="str">
            <v>NO SOFTWARE</v>
          </cell>
          <cell r="CF18" t="str">
            <v>NO SOFTWARE</v>
          </cell>
          <cell r="CG18" t="str">
            <v>NO SOFTWARE</v>
          </cell>
          <cell r="CH18" t="str">
            <v>NO SOFTWARE</v>
          </cell>
          <cell r="CI18" t="str">
            <v>NO SOFTWARE</v>
          </cell>
          <cell r="CK18" t="str">
            <v>NO SOFTWARE</v>
          </cell>
          <cell r="CL18" t="str">
            <v>NO SOFTWARE</v>
          </cell>
          <cell r="CM18" t="str">
            <v>NO SOFTWARE</v>
          </cell>
          <cell r="CN18" t="str">
            <v>NO SOFTWARE</v>
          </cell>
          <cell r="CP18" t="str">
            <v>NO SOFTWARE</v>
          </cell>
          <cell r="CQ18" t="str">
            <v>NO SOFTWARE</v>
          </cell>
          <cell r="CR18" t="str">
            <v>NO SOFTWARE</v>
          </cell>
          <cell r="CS18" t="str">
            <v>NO SOFTWARE</v>
          </cell>
          <cell r="CU18" t="str">
            <v>NO SOFTWARE</v>
          </cell>
          <cell r="CV18" t="str">
            <v>NO SOFTWARE</v>
          </cell>
          <cell r="CW18" t="str">
            <v>NO SOFTWARE</v>
          </cell>
          <cell r="CY18" t="str">
            <v>NO SOFTWARE</v>
          </cell>
          <cell r="CZ18" t="str">
            <v>NO SOFTWARE</v>
          </cell>
          <cell r="DA18" t="str">
            <v>NO SOFTWARE</v>
          </cell>
          <cell r="DC18" t="str">
            <v>NO SOFTWARE</v>
          </cell>
          <cell r="DD18" t="str">
            <v>NO SOFTWARE</v>
          </cell>
          <cell r="DF18" t="str">
            <v>NO SOFTWARE</v>
          </cell>
          <cell r="DG18" t="str">
            <v>NO SOFTWARE</v>
          </cell>
          <cell r="DI18" t="str">
            <v>NO SOFTWARE</v>
          </cell>
          <cell r="DJ18" t="str">
            <v>NO SOFTWARE</v>
          </cell>
          <cell r="DK18" t="str">
            <v>NO SOFTWARE</v>
          </cell>
          <cell r="DL18" t="str">
            <v>NO SOFTWARE</v>
          </cell>
          <cell r="DM18" t="str">
            <v>NO SOFTWARE</v>
          </cell>
          <cell r="DN18" t="str">
            <v>NO SOFTWARE</v>
          </cell>
          <cell r="DP18" t="str">
            <v>NO SOFTWARE</v>
          </cell>
          <cell r="DQ18" t="str">
            <v>NO SOFTWARE</v>
          </cell>
          <cell r="DR18" t="str">
            <v>NO SOFTWARE</v>
          </cell>
          <cell r="DS18" t="str">
            <v>NO SOFTWARE</v>
          </cell>
          <cell r="DT18" t="str">
            <v>NO SOFTWARE</v>
          </cell>
          <cell r="DU18" t="str">
            <v>NO SOFTWARE</v>
          </cell>
          <cell r="DW18" t="str">
            <v>NO SOFTWARE</v>
          </cell>
          <cell r="DX18" t="str">
            <v>NO SOFTWARE</v>
          </cell>
          <cell r="DY18" t="str">
            <v>NO SOFTWARE</v>
          </cell>
          <cell r="DZ18" t="str">
            <v>NO SOFTWARE</v>
          </cell>
          <cell r="EA18" t="str">
            <v>NO SOFTWARE</v>
          </cell>
          <cell r="EB18" t="str">
            <v>NO SOFTWARE</v>
          </cell>
          <cell r="EC18" t="str">
            <v>NO SOFTWARE</v>
          </cell>
          <cell r="ED18" t="str">
            <v>NO SOFTWARE</v>
          </cell>
          <cell r="EE18" t="str">
            <v>NO SOFTWARE</v>
          </cell>
          <cell r="EF18" t="str">
            <v>NO SOFTWARE</v>
          </cell>
          <cell r="EG18" t="str">
            <v>NO SOFTWARE</v>
          </cell>
          <cell r="EI18" t="str">
            <v>NO SOFTWARE</v>
          </cell>
          <cell r="EJ18" t="str">
            <v>NO SOFTWARE</v>
          </cell>
          <cell r="EK18" t="str">
            <v>NO SOFTWARE</v>
          </cell>
          <cell r="EL18" t="str">
            <v>NO SOFTWARE</v>
          </cell>
          <cell r="EM18" t="str">
            <v>NO SOFTWARE</v>
          </cell>
          <cell r="EN18" t="str">
            <v>NO SOFTWARE</v>
          </cell>
          <cell r="EO18" t="str">
            <v>NO SOFTWARE</v>
          </cell>
          <cell r="EQ18" t="str">
            <v>NO SOFTWARE</v>
          </cell>
          <cell r="ER18" t="str">
            <v>NO SOFTWARE</v>
          </cell>
          <cell r="ES18" t="str">
            <v>NO SOFTWARE</v>
          </cell>
          <cell r="ET18" t="str">
            <v>NO SOFTWARE</v>
          </cell>
          <cell r="EU18" t="str">
            <v>NO SOFTWARE</v>
          </cell>
          <cell r="EV18" t="str">
            <v>NO SOFTWARE</v>
          </cell>
          <cell r="EW18" t="str">
            <v>NO SOFTWARE</v>
          </cell>
          <cell r="EX18" t="str">
            <v>NO SOFTWARE</v>
          </cell>
          <cell r="EY18" t="str">
            <v>NO SOFTWARE</v>
          </cell>
          <cell r="EZ18" t="str">
            <v>NO SOFTWARE</v>
          </cell>
          <cell r="FA18" t="str">
            <v>NO SOFTWARE</v>
          </cell>
          <cell r="FB18" t="str">
            <v>NO SOFTWARE</v>
          </cell>
          <cell r="FC18" t="str">
            <v>NO SOFTWARE</v>
          </cell>
          <cell r="FE18" t="str">
            <v>NO SOFTWARE</v>
          </cell>
          <cell r="FF18" t="str">
            <v>NO SOFTWARE</v>
          </cell>
          <cell r="FG18" t="str">
            <v>NO SOFTWARE</v>
          </cell>
          <cell r="FH18" t="str">
            <v>NO SOFTWARE</v>
          </cell>
          <cell r="FI18" t="str">
            <v>NO SOFTWARE</v>
          </cell>
          <cell r="FK18" t="str">
            <v>NO SOFTWARE</v>
          </cell>
          <cell r="FL18" t="str">
            <v>NO SOFTWARE</v>
          </cell>
          <cell r="FM18" t="str">
            <v>NO SOFTWARE</v>
          </cell>
          <cell r="FN18" t="str">
            <v>NO SOFTWARE</v>
          </cell>
          <cell r="FO18" t="str">
            <v>NO SOFTWARE</v>
          </cell>
          <cell r="FP18" t="str">
            <v>NO SOFTWARE</v>
          </cell>
          <cell r="FQ18" t="str">
            <v>NO SOFTWARE</v>
          </cell>
          <cell r="FR18" t="str">
            <v>NO SOFTWARE</v>
          </cell>
          <cell r="FT18" t="str">
            <v>NO SOFTWARE</v>
          </cell>
          <cell r="FU18" t="str">
            <v>NO SOFTWARE</v>
          </cell>
          <cell r="FV18" t="str">
            <v>NO SOFTWARE</v>
          </cell>
          <cell r="FW18" t="str">
            <v>NO SOFTWARE</v>
          </cell>
          <cell r="FX18" t="str">
            <v>NO SOFTWARE</v>
          </cell>
          <cell r="FY18" t="str">
            <v>NO SOFTWARE</v>
          </cell>
          <cell r="FZ18" t="str">
            <v>NO SOFTWARE</v>
          </cell>
          <cell r="GA18" t="str">
            <v>NO SOFTWARE</v>
          </cell>
          <cell r="GB18" t="str">
            <v>NO SOFTWARE</v>
          </cell>
          <cell r="GC18" t="str">
            <v>NO SOFTWARE</v>
          </cell>
          <cell r="GD18" t="str">
            <v>NO SOFTWARE</v>
          </cell>
          <cell r="GE18" t="str">
            <v>NO SOFTWARE</v>
          </cell>
          <cell r="GF18" t="str">
            <v>NO SOFTWARE</v>
          </cell>
          <cell r="GH18" t="str">
            <v>NO SOFTWARE</v>
          </cell>
          <cell r="GI18" t="str">
            <v>NO SOFTWARE</v>
          </cell>
          <cell r="GJ18" t="str">
            <v>NO SOFTWARE</v>
          </cell>
        </row>
        <row r="19">
          <cell r="A19" t="str">
            <v>Other</v>
          </cell>
          <cell r="C19" t="str">
            <v>NO Delivery</v>
          </cell>
          <cell r="D19" t="str">
            <v>NO Delivery</v>
          </cell>
          <cell r="E19" t="str">
            <v>NO Delivery</v>
          </cell>
          <cell r="G19" t="str">
            <v>NO Delivery</v>
          </cell>
          <cell r="H19" t="str">
            <v>NO Delivery</v>
          </cell>
          <cell r="J19" t="str">
            <v>NO Delivery</v>
          </cell>
          <cell r="K19" t="str">
            <v>NO Delivery</v>
          </cell>
          <cell r="L19" t="str">
            <v>NO Delivery; Firewire</v>
          </cell>
          <cell r="N19" t="str">
            <v>NO Delivery</v>
          </cell>
          <cell r="O19" t="str">
            <v>NO Delivery</v>
          </cell>
          <cell r="P19" t="str">
            <v>NO Delivery</v>
          </cell>
          <cell r="Q19" t="str">
            <v>NO Delivery; Firewire</v>
          </cell>
          <cell r="S19" t="str">
            <v>NO Delivery</v>
          </cell>
          <cell r="T19" t="str">
            <v>NO Delivery</v>
          </cell>
          <cell r="V19" t="str">
            <v>NO Delivery</v>
          </cell>
          <cell r="W19" t="str">
            <v>NO Delivery</v>
          </cell>
          <cell r="X19" t="str">
            <v>NO Delivery</v>
          </cell>
          <cell r="Y19" t="str">
            <v>NO Delivery</v>
          </cell>
          <cell r="AB19" t="str">
            <v>NO Delivery</v>
          </cell>
          <cell r="AC19" t="str">
            <v>NO Delivery</v>
          </cell>
          <cell r="AD19" t="str">
            <v>NO Delivery</v>
          </cell>
          <cell r="AE19" t="str">
            <v>NO Delivery</v>
          </cell>
          <cell r="AF19" t="str">
            <v>NO Delivery</v>
          </cell>
          <cell r="AG19" t="str">
            <v>NO Delivery</v>
          </cell>
          <cell r="AI19" t="str">
            <v>NO Delivery</v>
          </cell>
          <cell r="AJ19" t="str">
            <v>NO Delivery</v>
          </cell>
          <cell r="AK19" t="str">
            <v>NO Delivery</v>
          </cell>
          <cell r="AL19" t="str">
            <v>NO Delivery</v>
          </cell>
          <cell r="AM19" t="str">
            <v>NO Delivery</v>
          </cell>
          <cell r="AN19" t="str">
            <v>NO Delivery</v>
          </cell>
          <cell r="AQ19" t="str">
            <v>NO Delivery</v>
          </cell>
          <cell r="AR19" t="str">
            <v>NO Delivery</v>
          </cell>
          <cell r="AS19" t="str">
            <v>NO Delivery</v>
          </cell>
          <cell r="AU19" t="str">
            <v>NO Delivery</v>
          </cell>
          <cell r="AV19" t="str">
            <v>NO Delivery</v>
          </cell>
          <cell r="AW19" t="str">
            <v>NO Delivery</v>
          </cell>
          <cell r="AX19" t="str">
            <v>NO Delivery</v>
          </cell>
          <cell r="AY19" t="str">
            <v>NO Delivery</v>
          </cell>
          <cell r="BA19" t="str">
            <v>NO Delivery</v>
          </cell>
          <cell r="BB19" t="str">
            <v>NO Delivery</v>
          </cell>
          <cell r="BC19" t="str">
            <v>NO Delivery</v>
          </cell>
          <cell r="BD19" t="str">
            <v>NO Delivery</v>
          </cell>
          <cell r="BE19" t="str">
            <v>NO Delivery</v>
          </cell>
          <cell r="BF19" t="str">
            <v>NO Delivery</v>
          </cell>
          <cell r="BH19" t="str">
            <v>NO Delivery</v>
          </cell>
          <cell r="BI19" t="str">
            <v>NO Delivery</v>
          </cell>
          <cell r="BJ19" t="str">
            <v>NO Delivery</v>
          </cell>
          <cell r="BK19" t="str">
            <v>NO Delivery</v>
          </cell>
          <cell r="BL19" t="str">
            <v>NO Delivery</v>
          </cell>
          <cell r="BM19" t="str">
            <v>NO Delivery</v>
          </cell>
          <cell r="BN19" t="str">
            <v>NO Delivery</v>
          </cell>
          <cell r="BP19" t="str">
            <v>NO Delivery</v>
          </cell>
          <cell r="BQ19" t="str">
            <v>NO Delivery</v>
          </cell>
          <cell r="BR19" t="str">
            <v>NO Delivery</v>
          </cell>
          <cell r="BT19" t="str">
            <v>NO Delivery</v>
          </cell>
          <cell r="BU19" t="str">
            <v>NO Delivery</v>
          </cell>
          <cell r="BW19" t="str">
            <v>NO Delivery</v>
          </cell>
          <cell r="BX19" t="str">
            <v>NO Delivery</v>
          </cell>
          <cell r="BY19" t="str">
            <v>NO Delivery</v>
          </cell>
          <cell r="BZ19" t="str">
            <v>NO Delivery</v>
          </cell>
          <cell r="CA19" t="str">
            <v>NO Delivery</v>
          </cell>
          <cell r="CB19" t="str">
            <v>NO Delivery</v>
          </cell>
          <cell r="CC19" t="str">
            <v>NO Delivery</v>
          </cell>
          <cell r="CE19" t="str">
            <v>NO Delivery</v>
          </cell>
          <cell r="CF19" t="str">
            <v>NO Delivery</v>
          </cell>
          <cell r="CG19" t="str">
            <v>NO Delivery</v>
          </cell>
          <cell r="CH19" t="str">
            <v>NO Delivery</v>
          </cell>
          <cell r="CI19" t="str">
            <v>NO Delivery</v>
          </cell>
          <cell r="CK19" t="str">
            <v>NO Delivery</v>
          </cell>
          <cell r="CL19" t="str">
            <v>NO Delivery</v>
          </cell>
          <cell r="CM19" t="str">
            <v>NO Delivery</v>
          </cell>
          <cell r="CN19" t="str">
            <v>NO Delivery</v>
          </cell>
          <cell r="CP19" t="str">
            <v>NO Delivery</v>
          </cell>
          <cell r="CQ19" t="str">
            <v>NO Delivery</v>
          </cell>
          <cell r="CR19" t="str">
            <v>NO Delivery</v>
          </cell>
          <cell r="CS19" t="str">
            <v>NO Delivery</v>
          </cell>
          <cell r="CU19" t="str">
            <v>NO Delivery</v>
          </cell>
          <cell r="CV19" t="str">
            <v>NO Delivery; Firewire</v>
          </cell>
          <cell r="CW19" t="str">
            <v>NO Delivery; Firewire</v>
          </cell>
          <cell r="CY19" t="str">
            <v>NO Delivery</v>
          </cell>
          <cell r="CZ19" t="str">
            <v>NO Delivery; Firewire</v>
          </cell>
          <cell r="DA19" t="str">
            <v>NO Delivery; Firewire</v>
          </cell>
          <cell r="DC19" t="str">
            <v>NO Delivery</v>
          </cell>
          <cell r="DD19" t="str">
            <v>NO Delivery</v>
          </cell>
          <cell r="DF19" t="str">
            <v>NO Delivery</v>
          </cell>
          <cell r="DG19" t="str">
            <v>NO Delivery</v>
          </cell>
          <cell r="DI19" t="str">
            <v>NO Delivery</v>
          </cell>
          <cell r="DJ19" t="str">
            <v>NO Delivery</v>
          </cell>
          <cell r="DK19" t="str">
            <v>NO Delivery</v>
          </cell>
          <cell r="DL19" t="str">
            <v>NO Delivery</v>
          </cell>
          <cell r="DM19" t="str">
            <v>NO Delivery</v>
          </cell>
          <cell r="DN19" t="str">
            <v>NO Delivery</v>
          </cell>
          <cell r="DP19" t="str">
            <v>NO Delivery</v>
          </cell>
          <cell r="DQ19" t="str">
            <v>NO Delivery; Firewire</v>
          </cell>
          <cell r="DR19" t="str">
            <v>NO Delivery; Firewire</v>
          </cell>
          <cell r="DS19" t="str">
            <v>NO Delivery</v>
          </cell>
          <cell r="DT19" t="str">
            <v>NO Delivery; Firewire</v>
          </cell>
          <cell r="DU19" t="str">
            <v>NO Delivery; Firewire</v>
          </cell>
          <cell r="DW19" t="str">
            <v>NO Delivery</v>
          </cell>
          <cell r="DX19" t="str">
            <v>NO Delivery</v>
          </cell>
          <cell r="DY19" t="str">
            <v>NO Delivery</v>
          </cell>
          <cell r="DZ19" t="str">
            <v>NO Delivery</v>
          </cell>
          <cell r="EA19" t="str">
            <v>NO Delivery</v>
          </cell>
          <cell r="EB19" t="str">
            <v>NO Delivery</v>
          </cell>
          <cell r="EC19" t="str">
            <v>NO Delivery</v>
          </cell>
          <cell r="ED19" t="str">
            <v>NO Delivery</v>
          </cell>
          <cell r="EE19" t="str">
            <v>NO Delivery</v>
          </cell>
          <cell r="EF19" t="str">
            <v>NO Delivery</v>
          </cell>
          <cell r="EG19" t="str">
            <v>NO Delivery</v>
          </cell>
          <cell r="EI19" t="str">
            <v>NO Delivery</v>
          </cell>
          <cell r="EJ19" t="str">
            <v>NO Delivery</v>
          </cell>
          <cell r="EK19" t="str">
            <v>NO Delivery</v>
          </cell>
          <cell r="EL19" t="str">
            <v>NO Delivery</v>
          </cell>
          <cell r="EM19" t="str">
            <v>NO Delivery</v>
          </cell>
          <cell r="EN19" t="str">
            <v>NO Delivery</v>
          </cell>
          <cell r="EO19" t="str">
            <v>NO Delivery</v>
          </cell>
          <cell r="EQ19" t="str">
            <v>NO Delivery</v>
          </cell>
          <cell r="ER19" t="str">
            <v>NO Delivery</v>
          </cell>
          <cell r="ES19" t="str">
            <v>NO Delivery</v>
          </cell>
          <cell r="ET19" t="str">
            <v>NO Delivery</v>
          </cell>
          <cell r="EU19" t="str">
            <v>NO Delivery</v>
          </cell>
          <cell r="EV19" t="str">
            <v>NO Delivery</v>
          </cell>
          <cell r="EW19" t="str">
            <v>NO Delivery</v>
          </cell>
          <cell r="EX19" t="str">
            <v>NO Delivery</v>
          </cell>
          <cell r="EY19" t="str">
            <v>NO Delivery</v>
          </cell>
          <cell r="EZ19" t="str">
            <v>NO Delivery</v>
          </cell>
          <cell r="FA19" t="str">
            <v>NO Delivery</v>
          </cell>
          <cell r="FB19" t="str">
            <v>NO Delivery</v>
          </cell>
          <cell r="FC19" t="str">
            <v>NO Delivery</v>
          </cell>
          <cell r="FE19" t="str">
            <v>NO Delivery</v>
          </cell>
          <cell r="FF19" t="str">
            <v>NO Delivery</v>
          </cell>
          <cell r="FG19" t="str">
            <v>NO Delivery; Firewire</v>
          </cell>
          <cell r="FH19" t="str">
            <v>NO Delivery</v>
          </cell>
          <cell r="FI19" t="str">
            <v>NO Delivery</v>
          </cell>
          <cell r="FK19" t="str">
            <v>NO Delivery</v>
          </cell>
          <cell r="FL19" t="str">
            <v>NO Delivery</v>
          </cell>
          <cell r="FM19" t="str">
            <v>NO Delivery</v>
          </cell>
          <cell r="FN19" t="str">
            <v>NO Delivery</v>
          </cell>
          <cell r="FO19" t="str">
            <v>NO Delivery</v>
          </cell>
          <cell r="FP19" t="str">
            <v>NO Delivery</v>
          </cell>
          <cell r="FQ19" t="str">
            <v>NO Delivery</v>
          </cell>
          <cell r="FR19" t="str">
            <v>NO Delivery; Firewire</v>
          </cell>
          <cell r="FT19" t="str">
            <v>NO Delivery</v>
          </cell>
          <cell r="FU19" t="str">
            <v>NO Delivery</v>
          </cell>
          <cell r="FV19" t="str">
            <v>NO Delivery</v>
          </cell>
          <cell r="FW19" t="str">
            <v>NO Delivery</v>
          </cell>
          <cell r="FX19" t="str">
            <v>NO Delivery</v>
          </cell>
          <cell r="FY19" t="str">
            <v>NO Delivery</v>
          </cell>
          <cell r="FZ19" t="str">
            <v>NO Delivery</v>
          </cell>
          <cell r="GA19" t="str">
            <v>NO Delivery</v>
          </cell>
          <cell r="GB19" t="str">
            <v>NO Delivery</v>
          </cell>
          <cell r="GC19" t="str">
            <v>NO Delivery</v>
          </cell>
          <cell r="GD19" t="str">
            <v>NO Delivery</v>
          </cell>
          <cell r="GE19" t="str">
            <v>NO Delivery; Firewire</v>
          </cell>
          <cell r="GF19" t="str">
            <v>NO Delivery; Firewire</v>
          </cell>
          <cell r="GH19" t="str">
            <v>NO Delivery; Firewire</v>
          </cell>
          <cell r="GI19" t="str">
            <v>NO Delivery; Firewire</v>
          </cell>
          <cell r="GJ19" t="str">
            <v>NO Delivery; Firewire</v>
          </cell>
        </row>
        <row r="20">
          <cell r="A20" t="str">
            <v>Web Inc</v>
          </cell>
          <cell r="C20">
            <v>1299</v>
          </cell>
          <cell r="D20">
            <v>1549</v>
          </cell>
          <cell r="E20">
            <v>1599</v>
          </cell>
          <cell r="G20">
            <v>1299</v>
          </cell>
          <cell r="H20">
            <v>1629</v>
          </cell>
          <cell r="J20">
            <v>1729</v>
          </cell>
          <cell r="K20">
            <v>2379</v>
          </cell>
          <cell r="L20">
            <v>1950.0030000000002</v>
          </cell>
          <cell r="N20">
            <v>1249.9960000000001</v>
          </cell>
          <cell r="O20">
            <v>1829</v>
          </cell>
          <cell r="P20">
            <v>1799.9960000000001</v>
          </cell>
          <cell r="Q20">
            <v>1850.0020000000002</v>
          </cell>
          <cell r="S20">
            <v>1529</v>
          </cell>
          <cell r="T20">
            <v>1749</v>
          </cell>
          <cell r="V20">
            <v>1300.002</v>
          </cell>
          <cell r="W20">
            <v>1300.002</v>
          </cell>
          <cell r="X20">
            <v>1300.002</v>
          </cell>
          <cell r="Y20">
            <v>1349.9970000000001</v>
          </cell>
          <cell r="AB20">
            <v>1479</v>
          </cell>
          <cell r="AC20">
            <v>1600.0050000000001</v>
          </cell>
          <cell r="AD20">
            <v>1400.0030000000002</v>
          </cell>
          <cell r="AE20">
            <v>1500.0040000000001</v>
          </cell>
          <cell r="AF20">
            <v>1449.9980000000003</v>
          </cell>
          <cell r="AG20">
            <v>1449.9980000000003</v>
          </cell>
          <cell r="AI20">
            <v>1679</v>
          </cell>
          <cell r="AJ20">
            <v>1600.0050000000001</v>
          </cell>
          <cell r="AK20">
            <v>1300.002</v>
          </cell>
          <cell r="AL20">
            <v>1400.0030000000002</v>
          </cell>
          <cell r="AM20">
            <v>1400.0030000000002</v>
          </cell>
          <cell r="AN20">
            <v>1449.9980000000003</v>
          </cell>
          <cell r="AQ20">
            <v>1300.002</v>
          </cell>
          <cell r="AR20">
            <v>1300.002</v>
          </cell>
          <cell r="AS20">
            <v>1349.9970000000001</v>
          </cell>
          <cell r="AU20">
            <v>1479</v>
          </cell>
          <cell r="AV20">
            <v>1600.0050000000001</v>
          </cell>
          <cell r="AW20">
            <v>1400.0030000000002</v>
          </cell>
          <cell r="AX20">
            <v>1500.0040000000001</v>
          </cell>
          <cell r="AY20">
            <v>1449.9980000000003</v>
          </cell>
          <cell r="BA20">
            <v>1549.999</v>
          </cell>
          <cell r="BB20">
            <v>1050.0050000000001</v>
          </cell>
          <cell r="BC20">
            <v>1300.002</v>
          </cell>
          <cell r="BD20">
            <v>1400.0030000000002</v>
          </cell>
          <cell r="BE20">
            <v>1249.9960000000001</v>
          </cell>
          <cell r="BF20">
            <v>1400.0030000000002</v>
          </cell>
          <cell r="BH20">
            <v>1679</v>
          </cell>
          <cell r="BI20">
            <v>1600.0050000000001</v>
          </cell>
          <cell r="BJ20">
            <v>1050.0050000000001</v>
          </cell>
          <cell r="BK20">
            <v>1300.002</v>
          </cell>
          <cell r="BL20">
            <v>1400.0030000000002</v>
          </cell>
          <cell r="BM20">
            <v>1400.0030000000002</v>
          </cell>
          <cell r="BN20">
            <v>1449.9980000000003</v>
          </cell>
          <cell r="BP20">
            <v>1349.9970000000001</v>
          </cell>
          <cell r="BQ20">
            <v>1500.0040000000001</v>
          </cell>
          <cell r="BR20">
            <v>1749.0110000000002</v>
          </cell>
          <cell r="BT20">
            <v>1349.9970000000001</v>
          </cell>
          <cell r="BU20">
            <v>1500.0040000000001</v>
          </cell>
          <cell r="BW20">
            <v>1129</v>
          </cell>
          <cell r="BX20">
            <v>1289</v>
          </cell>
          <cell r="BY20">
            <v>1249</v>
          </cell>
          <cell r="BZ20">
            <v>1429</v>
          </cell>
          <cell r="CA20">
            <v>1369</v>
          </cell>
          <cell r="CB20">
            <v>1519</v>
          </cell>
          <cell r="CC20">
            <v>1639</v>
          </cell>
          <cell r="CE20">
            <v>1459</v>
          </cell>
          <cell r="CF20">
            <v>1409</v>
          </cell>
          <cell r="CG20">
            <v>1549</v>
          </cell>
          <cell r="CH20">
            <v>1649</v>
          </cell>
          <cell r="CI20">
            <v>1749</v>
          </cell>
          <cell r="CK20">
            <v>1289</v>
          </cell>
          <cell r="CL20">
            <v>1379</v>
          </cell>
          <cell r="CM20">
            <v>1529</v>
          </cell>
          <cell r="CN20">
            <v>1649</v>
          </cell>
          <cell r="CP20">
            <v>1399</v>
          </cell>
          <cell r="CQ20">
            <v>1539</v>
          </cell>
          <cell r="CR20">
            <v>1659</v>
          </cell>
          <cell r="CS20">
            <v>1829</v>
          </cell>
          <cell r="CU20">
            <v>1350</v>
          </cell>
          <cell r="CV20">
            <v>1600</v>
          </cell>
          <cell r="CW20">
            <v>2000</v>
          </cell>
          <cell r="CY20">
            <v>1250</v>
          </cell>
          <cell r="CZ20">
            <v>1500</v>
          </cell>
          <cell r="DA20">
            <v>1900</v>
          </cell>
          <cell r="DC20">
            <v>1000</v>
          </cell>
          <cell r="DD20">
            <v>1100</v>
          </cell>
          <cell r="DF20">
            <v>1450</v>
          </cell>
          <cell r="DG20">
            <v>1600</v>
          </cell>
          <cell r="DI20">
            <v>1350</v>
          </cell>
          <cell r="DJ20">
            <v>1400</v>
          </cell>
          <cell r="DK20">
            <v>1400</v>
          </cell>
          <cell r="DL20">
            <v>1500</v>
          </cell>
          <cell r="DM20">
            <v>1700</v>
          </cell>
          <cell r="DN20">
            <v>1450</v>
          </cell>
          <cell r="DP20">
            <v>1350</v>
          </cell>
          <cell r="DQ20">
            <v>1650</v>
          </cell>
          <cell r="DR20">
            <v>2050</v>
          </cell>
          <cell r="DS20">
            <v>1450</v>
          </cell>
          <cell r="DT20">
            <v>1750</v>
          </cell>
          <cell r="DU20">
            <v>2150</v>
          </cell>
          <cell r="DW20">
            <v>1200</v>
          </cell>
          <cell r="DX20">
            <v>1100</v>
          </cell>
          <cell r="DY20">
            <v>1450</v>
          </cell>
          <cell r="DZ20">
            <v>1550</v>
          </cell>
          <cell r="EA20">
            <v>1600</v>
          </cell>
          <cell r="EB20">
            <v>1500</v>
          </cell>
          <cell r="EC20">
            <v>1850</v>
          </cell>
          <cell r="ED20">
            <v>1350</v>
          </cell>
          <cell r="EE20">
            <v>1450</v>
          </cell>
          <cell r="EF20">
            <v>1550</v>
          </cell>
          <cell r="EG20">
            <v>1500</v>
          </cell>
          <cell r="EI20">
            <v>1150</v>
          </cell>
          <cell r="EJ20">
            <v>1250</v>
          </cell>
          <cell r="EK20">
            <v>1500</v>
          </cell>
          <cell r="EL20">
            <v>1400</v>
          </cell>
          <cell r="EM20">
            <v>1500</v>
          </cell>
          <cell r="EN20">
            <v>1600</v>
          </cell>
          <cell r="EO20">
            <v>1550</v>
          </cell>
          <cell r="EQ20">
            <v>800</v>
          </cell>
          <cell r="ER20">
            <v>970</v>
          </cell>
          <cell r="ES20">
            <v>920</v>
          </cell>
          <cell r="ET20">
            <v>1150</v>
          </cell>
          <cell r="EU20">
            <v>1150</v>
          </cell>
          <cell r="EV20">
            <v>1170</v>
          </cell>
          <cell r="EW20">
            <v>1070</v>
          </cell>
          <cell r="EX20">
            <v>1120</v>
          </cell>
          <cell r="EY20">
            <v>1000</v>
          </cell>
          <cell r="EZ20">
            <v>1260</v>
          </cell>
          <cell r="FA20">
            <v>1350</v>
          </cell>
          <cell r="FB20">
            <v>1260</v>
          </cell>
          <cell r="FC20">
            <v>1649</v>
          </cell>
          <cell r="FE20">
            <v>900</v>
          </cell>
          <cell r="FF20">
            <v>970</v>
          </cell>
          <cell r="FG20">
            <v>1829</v>
          </cell>
          <cell r="FH20">
            <v>1539</v>
          </cell>
          <cell r="FI20">
            <v>1659</v>
          </cell>
          <cell r="FK20">
            <v>1349.9970000000001</v>
          </cell>
          <cell r="FL20">
            <v>1400.0030000000002</v>
          </cell>
          <cell r="FM20">
            <v>1449.9980000000003</v>
          </cell>
          <cell r="FN20">
            <v>1400.0030000000002</v>
          </cell>
          <cell r="FO20">
            <v>1400.0030000000002</v>
          </cell>
          <cell r="FP20">
            <v>1500.0040000000001</v>
          </cell>
          <cell r="FQ20">
            <v>1600</v>
          </cell>
          <cell r="FR20">
            <v>1800</v>
          </cell>
          <cell r="FT20">
            <v>1349.9970000000001</v>
          </cell>
          <cell r="FU20">
            <v>1400.0030000000002</v>
          </cell>
          <cell r="FV20">
            <v>1449.9980000000003</v>
          </cell>
          <cell r="FW20">
            <v>1400.0030000000002</v>
          </cell>
          <cell r="FX20">
            <v>1050.0050000000001</v>
          </cell>
          <cell r="FY20">
            <v>1150</v>
          </cell>
          <cell r="FZ20">
            <v>1400.0030000000002</v>
          </cell>
          <cell r="GA20">
            <v>1400.0040000000001</v>
          </cell>
          <cell r="GB20">
            <v>1500.0040000000001</v>
          </cell>
          <cell r="GC20">
            <v>1600</v>
          </cell>
          <cell r="GD20">
            <v>1750.0010000000002</v>
          </cell>
          <cell r="GE20">
            <v>1700</v>
          </cell>
          <cell r="GF20">
            <v>1800</v>
          </cell>
          <cell r="GH20">
            <v>1299</v>
          </cell>
          <cell r="GI20">
            <v>1799</v>
          </cell>
          <cell r="GJ20">
            <v>2599</v>
          </cell>
        </row>
        <row r="33">
          <cell r="A33" t="str">
            <v>Part Number</v>
          </cell>
          <cell r="C33" t="str">
            <v>dx2000 999 promo</v>
          </cell>
          <cell r="D33" t="str">
            <v>dx2000 1299 promo</v>
          </cell>
          <cell r="F33" t="str">
            <v>dx6120 ST 330</v>
          </cell>
          <cell r="G33" t="str">
            <v>dx6120 ST 520</v>
          </cell>
          <cell r="H33" t="str">
            <v>dx6120 ST 540</v>
          </cell>
          <cell r="I33" t="str">
            <v>dx6120 ST 540 ATI</v>
          </cell>
          <cell r="J33" t="str">
            <v>dx6120 ST 330 S</v>
          </cell>
          <cell r="K33" t="str">
            <v>dx6120 ST 520 S</v>
          </cell>
          <cell r="L33" t="str">
            <v>dx6120 ST 540 S</v>
          </cell>
          <cell r="M33" t="str">
            <v>dx6120 ST 540 ATI S</v>
          </cell>
          <cell r="O33" t="str">
            <v>dc7100 Cel CD</v>
          </cell>
          <cell r="P33" t="str">
            <v>dc7100 520 CD</v>
          </cell>
          <cell r="Q33" t="str">
            <v>dc7100 520 DVD</v>
          </cell>
          <cell r="R33" t="str">
            <v>dc7100 520 Combo</v>
          </cell>
          <cell r="S33" t="str">
            <v>dc7100 530 CD</v>
          </cell>
          <cell r="T33" t="str">
            <v>dc7100 540 CD</v>
          </cell>
          <cell r="V33" t="str">
            <v>dc7100 520 USFF CD</v>
          </cell>
          <cell r="W33" t="str">
            <v>dc7100 530 CD</v>
          </cell>
          <cell r="Y33" t="str">
            <v>dc7600 531 CD</v>
          </cell>
          <cell r="Z33" t="str">
            <v>dc7600 531 Combo</v>
          </cell>
          <cell r="AB33" t="str">
            <v>dx2000 P4 3.0 promo</v>
          </cell>
          <cell r="AC33" t="str">
            <v>dx2000 Cel 330 promo</v>
          </cell>
          <cell r="AD33" t="str">
            <v>dx2000 Cel 699 promo</v>
          </cell>
          <cell r="AE33" t="str">
            <v>dx6120 P4 520 DVD promo</v>
          </cell>
          <cell r="AF33" t="str">
            <v>dx6120 P4 520 Combo promo</v>
          </cell>
          <cell r="AG33" t="str">
            <v>dx6120 540 promo</v>
          </cell>
          <cell r="AH33" t="str">
            <v>dc7600 promo</v>
          </cell>
          <cell r="AI33" t="str">
            <v>dc7100 promo</v>
          </cell>
          <cell r="AK33" t="str">
            <v>SR1500AN</v>
          </cell>
          <cell r="AL33" t="str">
            <v>SR1520AN</v>
          </cell>
          <cell r="AM33" t="str">
            <v>SR1560AN</v>
          </cell>
          <cell r="AN33" t="str">
            <v>SR1599AN</v>
          </cell>
          <cell r="AO33" t="str">
            <v>a1120a</v>
          </cell>
          <cell r="AP33" t="str">
            <v>a1140a</v>
          </cell>
          <cell r="AQ33" t="str">
            <v>a1160a</v>
          </cell>
        </row>
        <row r="34">
          <cell r="A34" t="str">
            <v>Processor</v>
          </cell>
          <cell r="C34" t="str">
            <v>330 Cel 2.66</v>
          </cell>
          <cell r="D34" t="str">
            <v>P4 3.0</v>
          </cell>
          <cell r="F34" t="str">
            <v>330 Cel 2.66</v>
          </cell>
          <cell r="G34" t="str">
            <v>520 P4 2.8</v>
          </cell>
          <cell r="H34" t="str">
            <v>540 P4 3.2</v>
          </cell>
          <cell r="I34" t="str">
            <v>540 P4 3.2</v>
          </cell>
          <cell r="J34" t="str">
            <v>330 Cel 2.66</v>
          </cell>
          <cell r="K34" t="str">
            <v>520 P4 2.8</v>
          </cell>
          <cell r="L34" t="str">
            <v>540 P4 3.2</v>
          </cell>
          <cell r="M34" t="str">
            <v>540 P4 3.2</v>
          </cell>
          <cell r="O34" t="str">
            <v>330 Cel 2.66</v>
          </cell>
          <cell r="P34" t="str">
            <v>520 P4 2.8</v>
          </cell>
          <cell r="Q34" t="str">
            <v>520 P4 2.8</v>
          </cell>
          <cell r="R34" t="str">
            <v>520 P4 2.8</v>
          </cell>
          <cell r="S34" t="str">
            <v>530 P4 3.0</v>
          </cell>
          <cell r="T34" t="str">
            <v>540 P4 3.2</v>
          </cell>
          <cell r="V34" t="str">
            <v>520 P4 2.8</v>
          </cell>
          <cell r="W34" t="str">
            <v>530 P4 3.0</v>
          </cell>
          <cell r="Y34" t="str">
            <v>530 P4 3.0</v>
          </cell>
          <cell r="Z34" t="str">
            <v>530 P4 3.0</v>
          </cell>
          <cell r="AB34" t="str">
            <v>P4 3.0</v>
          </cell>
          <cell r="AC34" t="str">
            <v>330 Cel 2.66</v>
          </cell>
          <cell r="AD34" t="str">
            <v>330 Cel 2.66</v>
          </cell>
          <cell r="AE34" t="str">
            <v>520 P4 2.8</v>
          </cell>
          <cell r="AF34" t="str">
            <v>520 P4 2.8</v>
          </cell>
          <cell r="AG34" t="str">
            <v>540 P4 3.2</v>
          </cell>
          <cell r="AH34" t="str">
            <v>530 P4 3.0</v>
          </cell>
          <cell r="AI34" t="str">
            <v>530 P4 3.0</v>
          </cell>
          <cell r="AK34" t="str">
            <v>AMD Sem 3000</v>
          </cell>
          <cell r="AL34" t="str">
            <v>AMD Sem 3200</v>
          </cell>
          <cell r="AM34" t="str">
            <v>AMD Ath 3200</v>
          </cell>
          <cell r="AN34" t="str">
            <v>830 P4 3.0</v>
          </cell>
          <cell r="AO34" t="str">
            <v>519 P4 3.06</v>
          </cell>
          <cell r="AP34" t="str">
            <v>519 P4 3.06</v>
          </cell>
          <cell r="AQ34" t="str">
            <v>541 P4 3.2</v>
          </cell>
        </row>
        <row r="35">
          <cell r="A35" t="str">
            <v>Memory</v>
          </cell>
          <cell r="C35" t="str">
            <v>256MB</v>
          </cell>
          <cell r="D35" t="str">
            <v>256MB</v>
          </cell>
          <cell r="F35" t="str">
            <v>512MB DDR2</v>
          </cell>
          <cell r="G35" t="str">
            <v>512MB DDR2</v>
          </cell>
          <cell r="H35" t="str">
            <v>512MB DDR2</v>
          </cell>
          <cell r="I35" t="str">
            <v>512MB DDR2</v>
          </cell>
          <cell r="J35" t="str">
            <v>512MB DDR2</v>
          </cell>
          <cell r="K35" t="str">
            <v>512MB DDR2</v>
          </cell>
          <cell r="L35" t="str">
            <v>512MB DDR2</v>
          </cell>
          <cell r="M35" t="str">
            <v>512MB DDR2</v>
          </cell>
          <cell r="O35" t="str">
            <v>512MB</v>
          </cell>
          <cell r="P35" t="str">
            <v>512MB</v>
          </cell>
          <cell r="Q35" t="str">
            <v>512MB</v>
          </cell>
          <cell r="R35" t="str">
            <v>512MB</v>
          </cell>
          <cell r="S35" t="str">
            <v>512MB</v>
          </cell>
          <cell r="T35" t="str">
            <v>512MB</v>
          </cell>
          <cell r="V35" t="str">
            <v>512MB</v>
          </cell>
          <cell r="W35" t="str">
            <v>512MB</v>
          </cell>
          <cell r="Y35" t="str">
            <v>512MB</v>
          </cell>
          <cell r="Z35" t="str">
            <v>512MB</v>
          </cell>
          <cell r="AB35" t="str">
            <v>256MB</v>
          </cell>
          <cell r="AC35" t="str">
            <v>256MB</v>
          </cell>
          <cell r="AD35" t="str">
            <v>512MB</v>
          </cell>
          <cell r="AE35" t="str">
            <v>512MB</v>
          </cell>
          <cell r="AF35" t="str">
            <v>512MB</v>
          </cell>
          <cell r="AG35" t="str">
            <v>512MB</v>
          </cell>
          <cell r="AH35" t="str">
            <v>1GB</v>
          </cell>
          <cell r="AI35" t="str">
            <v>1GB</v>
          </cell>
          <cell r="AK35" t="str">
            <v>256MB</v>
          </cell>
          <cell r="AL35" t="str">
            <v>512MB</v>
          </cell>
          <cell r="AM35" t="str">
            <v>512MB</v>
          </cell>
          <cell r="AN35" t="str">
            <v>1GB</v>
          </cell>
          <cell r="AO35" t="str">
            <v>256MB</v>
          </cell>
          <cell r="AP35" t="str">
            <v>512MB</v>
          </cell>
          <cell r="AQ35" t="str">
            <v>512MB</v>
          </cell>
        </row>
        <row r="36">
          <cell r="A36" t="str">
            <v>HDD</v>
          </cell>
          <cell r="C36" t="str">
            <v>40(5400)</v>
          </cell>
          <cell r="D36" t="str">
            <v>40(5400)</v>
          </cell>
          <cell r="F36" t="str">
            <v>80 Serial</v>
          </cell>
          <cell r="G36" t="str">
            <v>80 Serial</v>
          </cell>
          <cell r="H36" t="str">
            <v>80 Serial</v>
          </cell>
          <cell r="I36" t="str">
            <v>80 Serial</v>
          </cell>
          <cell r="J36" t="str">
            <v>80 Serial</v>
          </cell>
          <cell r="K36" t="str">
            <v>80 Serial</v>
          </cell>
          <cell r="L36" t="str">
            <v>80 Serial</v>
          </cell>
          <cell r="M36" t="str">
            <v>80 Serial</v>
          </cell>
          <cell r="O36" t="str">
            <v>40 Serial</v>
          </cell>
          <cell r="P36" t="str">
            <v>40 Serial</v>
          </cell>
          <cell r="Q36" t="str">
            <v>40 Serial</v>
          </cell>
          <cell r="R36" t="str">
            <v>40 Serial</v>
          </cell>
          <cell r="S36" t="str">
            <v>40 Serial</v>
          </cell>
          <cell r="T36" t="str">
            <v>40 Serial</v>
          </cell>
          <cell r="V36" t="str">
            <v>40 Serial</v>
          </cell>
          <cell r="W36" t="str">
            <v>40 Serial</v>
          </cell>
          <cell r="Y36" t="str">
            <v>80 Serial</v>
          </cell>
          <cell r="Z36" t="str">
            <v>80 Serial</v>
          </cell>
          <cell r="AB36" t="str">
            <v>40(5400)</v>
          </cell>
          <cell r="AC36" t="str">
            <v>40(5400)</v>
          </cell>
          <cell r="AD36" t="str">
            <v>40(5400)</v>
          </cell>
          <cell r="AE36" t="str">
            <v>80 Serial</v>
          </cell>
          <cell r="AF36" t="str">
            <v>80 Serial</v>
          </cell>
          <cell r="AG36" t="str">
            <v>80 Serial</v>
          </cell>
          <cell r="AH36" t="str">
            <v>80 Serial</v>
          </cell>
          <cell r="AI36" t="str">
            <v>40 Serial</v>
          </cell>
          <cell r="AK36" t="str">
            <v>80 Serial</v>
          </cell>
          <cell r="AL36" t="str">
            <v>80 Serial</v>
          </cell>
          <cell r="AM36" t="str">
            <v>160 Serial</v>
          </cell>
          <cell r="AN36" t="str">
            <v>200 Serial</v>
          </cell>
          <cell r="AO36" t="str">
            <v>80 Serial</v>
          </cell>
          <cell r="AP36" t="str">
            <v>160 Serial</v>
          </cell>
          <cell r="AQ36" t="str">
            <v>200 Serial</v>
          </cell>
        </row>
        <row r="37">
          <cell r="A37" t="str">
            <v>CDROM</v>
          </cell>
          <cell r="C37" t="str">
            <v>CDRW</v>
          </cell>
          <cell r="D37" t="str">
            <v>CDRW</v>
          </cell>
          <cell r="F37" t="str">
            <v>DVD/CDRW</v>
          </cell>
          <cell r="G37" t="str">
            <v>DVD/CDRW</v>
          </cell>
          <cell r="H37" t="str">
            <v>DVD/RW</v>
          </cell>
          <cell r="I37" t="str">
            <v>DVD/RW</v>
          </cell>
          <cell r="J37" t="str">
            <v>DVD/CDRW</v>
          </cell>
          <cell r="K37" t="str">
            <v>DVD/CDRW</v>
          </cell>
          <cell r="L37" t="str">
            <v>DVD/RW</v>
          </cell>
          <cell r="M37" t="str">
            <v>DVD/RW</v>
          </cell>
          <cell r="O37" t="str">
            <v>48X</v>
          </cell>
          <cell r="P37" t="str">
            <v>48X</v>
          </cell>
          <cell r="Q37" t="str">
            <v>DVD</v>
          </cell>
          <cell r="R37" t="str">
            <v>DVD/CDRW</v>
          </cell>
          <cell r="S37" t="str">
            <v>48X</v>
          </cell>
          <cell r="T37" t="str">
            <v>48X</v>
          </cell>
          <cell r="V37" t="str">
            <v>48X</v>
          </cell>
          <cell r="W37" t="str">
            <v>48X</v>
          </cell>
          <cell r="Y37" t="str">
            <v>48X</v>
          </cell>
          <cell r="Z37" t="str">
            <v>DVD/CDRW</v>
          </cell>
          <cell r="AB37" t="str">
            <v>CDRW</v>
          </cell>
          <cell r="AC37" t="str">
            <v>CDRW</v>
          </cell>
          <cell r="AD37" t="str">
            <v>CDRW</v>
          </cell>
          <cell r="AE37" t="str">
            <v>DVD/CDRW</v>
          </cell>
          <cell r="AF37" t="str">
            <v>DVD/CDRW</v>
          </cell>
          <cell r="AG37" t="str">
            <v>DVD/CDRW</v>
          </cell>
          <cell r="AH37" t="str">
            <v>DVD/CDRW</v>
          </cell>
          <cell r="AI37" t="str">
            <v>48X</v>
          </cell>
          <cell r="AK37" t="str">
            <v>CDRW</v>
          </cell>
          <cell r="AL37" t="str">
            <v>DVD/RW</v>
          </cell>
          <cell r="AM37" t="str">
            <v>DVD/RW</v>
          </cell>
          <cell r="AN37" t="str">
            <v>DVD/RW</v>
          </cell>
          <cell r="AO37" t="str">
            <v>DVD/RW</v>
          </cell>
          <cell r="AP37" t="str">
            <v>DVD/RW</v>
          </cell>
          <cell r="AQ37" t="str">
            <v>DVD/RW</v>
          </cell>
        </row>
        <row r="38">
          <cell r="A38" t="str">
            <v>Ethernet</v>
          </cell>
          <cell r="C38" t="str">
            <v>ETHERNET</v>
          </cell>
          <cell r="D38" t="str">
            <v>ETHERNET</v>
          </cell>
          <cell r="F38" t="str">
            <v>GIGABIT</v>
          </cell>
          <cell r="G38" t="str">
            <v>GIGABIT</v>
          </cell>
          <cell r="H38" t="str">
            <v>GIGABIT</v>
          </cell>
          <cell r="I38" t="str">
            <v>GIGABIT</v>
          </cell>
          <cell r="J38" t="str">
            <v>GIGABIT</v>
          </cell>
          <cell r="K38" t="str">
            <v>GIGABIT</v>
          </cell>
          <cell r="L38" t="str">
            <v>GIGABIT</v>
          </cell>
          <cell r="M38" t="str">
            <v>GIGABIT</v>
          </cell>
          <cell r="O38" t="str">
            <v>GIGABIT</v>
          </cell>
          <cell r="P38" t="str">
            <v>GIGABIT</v>
          </cell>
          <cell r="Q38" t="str">
            <v>GIGABIT</v>
          </cell>
          <cell r="R38" t="str">
            <v>GIGABIT</v>
          </cell>
          <cell r="S38" t="str">
            <v>GIGABIT</v>
          </cell>
          <cell r="T38" t="str">
            <v>GIGABIT</v>
          </cell>
          <cell r="V38" t="str">
            <v>GIGABIT</v>
          </cell>
          <cell r="W38" t="str">
            <v>GIGABIT</v>
          </cell>
          <cell r="Y38" t="str">
            <v>GIGABIT</v>
          </cell>
          <cell r="Z38" t="str">
            <v>GIGABIT</v>
          </cell>
          <cell r="AB38" t="str">
            <v>ETHERNET</v>
          </cell>
          <cell r="AC38" t="str">
            <v>ETHERNET</v>
          </cell>
          <cell r="AD38" t="str">
            <v>ETHERNET</v>
          </cell>
          <cell r="AE38" t="str">
            <v>GIGABIT</v>
          </cell>
          <cell r="AF38" t="str">
            <v>GIGABIT</v>
          </cell>
          <cell r="AG38" t="str">
            <v>GIGABIT</v>
          </cell>
          <cell r="AH38" t="str">
            <v>GIGABIT</v>
          </cell>
          <cell r="AI38" t="str">
            <v>GIGABIT</v>
          </cell>
          <cell r="AK38" t="str">
            <v>ETHERNET</v>
          </cell>
          <cell r="AL38" t="str">
            <v>ETHERNET</v>
          </cell>
          <cell r="AM38" t="str">
            <v>ETHERNET</v>
          </cell>
          <cell r="AN38" t="str">
            <v>ETHERNET; wireless</v>
          </cell>
          <cell r="AO38" t="str">
            <v>ETHERNET</v>
          </cell>
          <cell r="AP38" t="str">
            <v>ETHERNET</v>
          </cell>
          <cell r="AQ38" t="str">
            <v>ETHERNET</v>
          </cell>
        </row>
        <row r="39">
          <cell r="A39" t="str">
            <v>Modem</v>
          </cell>
          <cell r="C39" t="str">
            <v>NO Modem</v>
          </cell>
          <cell r="D39" t="str">
            <v>NO Modem</v>
          </cell>
          <cell r="F39" t="str">
            <v>NO Modem</v>
          </cell>
          <cell r="G39" t="str">
            <v>NO Modem</v>
          </cell>
          <cell r="H39" t="str">
            <v>NO Modem</v>
          </cell>
          <cell r="I39" t="str">
            <v>NO Modem</v>
          </cell>
          <cell r="J39" t="str">
            <v>NO Modem</v>
          </cell>
          <cell r="K39" t="str">
            <v>NO Modem</v>
          </cell>
          <cell r="L39" t="str">
            <v>NO Modem</v>
          </cell>
          <cell r="M39" t="str">
            <v>NO Modem</v>
          </cell>
          <cell r="O39" t="str">
            <v>NO Modem</v>
          </cell>
          <cell r="P39" t="str">
            <v>NO Modem</v>
          </cell>
          <cell r="Q39" t="str">
            <v>NO Modem</v>
          </cell>
          <cell r="R39" t="str">
            <v>NO Modem</v>
          </cell>
          <cell r="S39" t="str">
            <v>NO Modem</v>
          </cell>
          <cell r="T39" t="str">
            <v>NO Modem</v>
          </cell>
          <cell r="V39" t="str">
            <v>NO Modem</v>
          </cell>
          <cell r="W39" t="str">
            <v>NO Modem</v>
          </cell>
          <cell r="Y39" t="str">
            <v>NO Modem</v>
          </cell>
          <cell r="Z39" t="str">
            <v>NO Modem</v>
          </cell>
          <cell r="AB39" t="str">
            <v>NO Modem</v>
          </cell>
          <cell r="AC39" t="str">
            <v>NO Modem</v>
          </cell>
          <cell r="AD39" t="str">
            <v>NO Modem</v>
          </cell>
          <cell r="AE39" t="str">
            <v>NO Modem</v>
          </cell>
          <cell r="AF39" t="str">
            <v>NO Modem</v>
          </cell>
          <cell r="AG39" t="str">
            <v>NO Modem</v>
          </cell>
          <cell r="AH39" t="str">
            <v>NO Modem</v>
          </cell>
          <cell r="AI39" t="str">
            <v>NO Modem</v>
          </cell>
          <cell r="AK39" t="str">
            <v>56k</v>
          </cell>
          <cell r="AL39" t="str">
            <v>56k</v>
          </cell>
          <cell r="AM39" t="str">
            <v>56k</v>
          </cell>
          <cell r="AN39" t="str">
            <v>56k</v>
          </cell>
          <cell r="AO39" t="str">
            <v>56k</v>
          </cell>
          <cell r="AP39" t="str">
            <v>56k</v>
          </cell>
          <cell r="AQ39" t="str">
            <v>56k</v>
          </cell>
        </row>
        <row r="40">
          <cell r="A40" t="str">
            <v>Graphics</v>
          </cell>
          <cell r="C40" t="str">
            <v>INTEGRATED</v>
          </cell>
          <cell r="D40" t="str">
            <v>INTEGRATED</v>
          </cell>
          <cell r="F40" t="str">
            <v>INTEGRATED</v>
          </cell>
          <cell r="G40" t="str">
            <v>INTEGRATED</v>
          </cell>
          <cell r="H40" t="str">
            <v>INTEGRATED</v>
          </cell>
          <cell r="I40" t="str">
            <v>x300 128MB</v>
          </cell>
          <cell r="J40" t="str">
            <v>INTEGRATED</v>
          </cell>
          <cell r="K40" t="str">
            <v>INTEGRATED</v>
          </cell>
          <cell r="L40" t="str">
            <v>INTEGRATED</v>
          </cell>
          <cell r="M40" t="str">
            <v>x300 128MB</v>
          </cell>
          <cell r="O40" t="str">
            <v>INTEGRATED</v>
          </cell>
          <cell r="P40" t="str">
            <v>INTEGRATED</v>
          </cell>
          <cell r="Q40" t="str">
            <v>INTEGRATED</v>
          </cell>
          <cell r="R40" t="str">
            <v>INTEGRATED</v>
          </cell>
          <cell r="S40" t="str">
            <v>INTEGRATED</v>
          </cell>
          <cell r="T40" t="str">
            <v>INTEGRATED</v>
          </cell>
          <cell r="V40" t="str">
            <v>INTEGRATED</v>
          </cell>
          <cell r="W40" t="str">
            <v>INTEGRATED</v>
          </cell>
          <cell r="Y40" t="str">
            <v>INTEGRATED</v>
          </cell>
          <cell r="Z40" t="str">
            <v>INTEGRATED</v>
          </cell>
          <cell r="AB40" t="str">
            <v>INTEGRATED</v>
          </cell>
          <cell r="AC40" t="str">
            <v>INTEGRATED</v>
          </cell>
          <cell r="AD40" t="str">
            <v>INTEGRATED</v>
          </cell>
          <cell r="AE40" t="str">
            <v>INTEGRATED</v>
          </cell>
          <cell r="AF40" t="str">
            <v>INTEGRATED</v>
          </cell>
          <cell r="AG40" t="str">
            <v>INTEGRATED</v>
          </cell>
          <cell r="AH40" t="str">
            <v>INTEGRATED</v>
          </cell>
          <cell r="AI40" t="str">
            <v>INTEGRATED</v>
          </cell>
          <cell r="AK40" t="str">
            <v>INTEGRATED</v>
          </cell>
          <cell r="AL40" t="str">
            <v>INTEGRATED</v>
          </cell>
          <cell r="AM40" t="str">
            <v>Geforce 6200 256</v>
          </cell>
          <cell r="AN40" t="str">
            <v>Geforce 6200 256</v>
          </cell>
          <cell r="AO40" t="str">
            <v>INTEGRATED</v>
          </cell>
          <cell r="AP40" t="str">
            <v>Geforce 6200 256</v>
          </cell>
          <cell r="AQ40" t="str">
            <v>Geforce 6200 256</v>
          </cell>
        </row>
        <row r="41">
          <cell r="A41" t="str">
            <v>O/S</v>
          </cell>
          <cell r="C41" t="str">
            <v>WXPP</v>
          </cell>
          <cell r="D41" t="str">
            <v>WXPP</v>
          </cell>
          <cell r="F41" t="str">
            <v>WXPP</v>
          </cell>
          <cell r="G41" t="str">
            <v>WXPP</v>
          </cell>
          <cell r="H41" t="str">
            <v>WXPP</v>
          </cell>
          <cell r="I41" t="str">
            <v>WXPP</v>
          </cell>
          <cell r="J41" t="str">
            <v>WXPP</v>
          </cell>
          <cell r="K41" t="str">
            <v>WXPP</v>
          </cell>
          <cell r="L41" t="str">
            <v>WXPP</v>
          </cell>
          <cell r="M41" t="str">
            <v>WXPP</v>
          </cell>
          <cell r="O41" t="str">
            <v>WXPP</v>
          </cell>
          <cell r="P41" t="str">
            <v>WXPP</v>
          </cell>
          <cell r="Q41" t="str">
            <v>WXPP</v>
          </cell>
          <cell r="R41" t="str">
            <v>WXPP</v>
          </cell>
          <cell r="S41" t="str">
            <v>WXPP</v>
          </cell>
          <cell r="T41" t="str">
            <v>WXPP</v>
          </cell>
          <cell r="V41" t="str">
            <v>WXPP</v>
          </cell>
          <cell r="W41" t="str">
            <v>WXPP</v>
          </cell>
          <cell r="Y41" t="str">
            <v>WXPP</v>
          </cell>
          <cell r="Z41" t="str">
            <v>WXPP</v>
          </cell>
          <cell r="AB41" t="str">
            <v>WXPP</v>
          </cell>
          <cell r="AC41" t="str">
            <v>WXPP</v>
          </cell>
          <cell r="AD41" t="str">
            <v>WXPH</v>
          </cell>
          <cell r="AE41" t="str">
            <v>WXPP</v>
          </cell>
          <cell r="AF41" t="str">
            <v>WXPH</v>
          </cell>
          <cell r="AG41" t="str">
            <v>WXPP</v>
          </cell>
          <cell r="AH41" t="str">
            <v>WXPP</v>
          </cell>
          <cell r="AI41" t="str">
            <v>WXPP</v>
          </cell>
          <cell r="AK41" t="str">
            <v>WXPH</v>
          </cell>
          <cell r="AL41" t="str">
            <v>WXPH</v>
          </cell>
          <cell r="AM41" t="str">
            <v>WXPH</v>
          </cell>
          <cell r="AN41" t="str">
            <v>WXPH</v>
          </cell>
          <cell r="AO41" t="str">
            <v>WXPH</v>
          </cell>
          <cell r="AP41" t="str">
            <v>WXPH</v>
          </cell>
          <cell r="AQ41" t="str">
            <v>WXPH</v>
          </cell>
        </row>
        <row r="42">
          <cell r="A42" t="str">
            <v>Warranty</v>
          </cell>
          <cell r="C42" t="str">
            <v>1x1</v>
          </cell>
          <cell r="D42" t="str">
            <v>1x1</v>
          </cell>
          <cell r="F42" t="str">
            <v>3x1</v>
          </cell>
          <cell r="G42" t="str">
            <v>3x1</v>
          </cell>
          <cell r="H42" t="str">
            <v>3x1</v>
          </cell>
          <cell r="I42" t="str">
            <v>3x1</v>
          </cell>
          <cell r="J42" t="str">
            <v>3x1</v>
          </cell>
          <cell r="K42" t="str">
            <v>3x1</v>
          </cell>
          <cell r="L42" t="str">
            <v>3x1</v>
          </cell>
          <cell r="M42" t="str">
            <v>3x1</v>
          </cell>
          <cell r="O42" t="str">
            <v>3x3</v>
          </cell>
          <cell r="P42" t="str">
            <v>3x3</v>
          </cell>
          <cell r="Q42" t="str">
            <v>3x3</v>
          </cell>
          <cell r="R42" t="str">
            <v>3x3</v>
          </cell>
          <cell r="S42" t="str">
            <v>3x3</v>
          </cell>
          <cell r="T42" t="str">
            <v>3x3</v>
          </cell>
          <cell r="V42" t="str">
            <v>3x3</v>
          </cell>
          <cell r="W42" t="str">
            <v>3x3</v>
          </cell>
          <cell r="Y42" t="str">
            <v>3x3</v>
          </cell>
          <cell r="Z42" t="str">
            <v>3x3</v>
          </cell>
          <cell r="AB42" t="str">
            <v>1x1</v>
          </cell>
          <cell r="AC42" t="str">
            <v>1x1</v>
          </cell>
          <cell r="AD42" t="str">
            <v>1x1</v>
          </cell>
          <cell r="AE42" t="str">
            <v>3x1</v>
          </cell>
          <cell r="AF42" t="str">
            <v>3x1</v>
          </cell>
          <cell r="AG42" t="str">
            <v>3x1</v>
          </cell>
          <cell r="AH42" t="str">
            <v>3x3</v>
          </cell>
          <cell r="AI42" t="str">
            <v>3x3</v>
          </cell>
          <cell r="AK42" t="str">
            <v>1x1</v>
          </cell>
          <cell r="AL42" t="str">
            <v>1x1</v>
          </cell>
          <cell r="AM42" t="str">
            <v>1x1</v>
          </cell>
          <cell r="AN42" t="str">
            <v>1x1</v>
          </cell>
          <cell r="AO42" t="str">
            <v>1x1</v>
          </cell>
          <cell r="AP42" t="str">
            <v>1x1</v>
          </cell>
          <cell r="AQ42" t="str">
            <v>1x1</v>
          </cell>
        </row>
        <row r="43">
          <cell r="A43" t="str">
            <v>Monitor</v>
          </cell>
          <cell r="C43" t="str">
            <v>15" Express</v>
          </cell>
          <cell r="D43" t="str">
            <v>17" Express</v>
          </cell>
          <cell r="F43" t="str">
            <v>17" Express</v>
          </cell>
          <cell r="G43" t="str">
            <v>17" Express</v>
          </cell>
          <cell r="H43" t="str">
            <v>17" Express</v>
          </cell>
          <cell r="I43" t="str">
            <v>17" Express</v>
          </cell>
          <cell r="J43" t="str">
            <v>NO Monitor</v>
          </cell>
          <cell r="K43" t="str">
            <v>NO Monitor</v>
          </cell>
          <cell r="L43" t="str">
            <v>NO Monitor</v>
          </cell>
          <cell r="M43" t="str">
            <v>NO Monitor</v>
          </cell>
          <cell r="O43" t="str">
            <v>NO Monitor</v>
          </cell>
          <cell r="P43" t="str">
            <v>NO Monitor</v>
          </cell>
          <cell r="Q43" t="str">
            <v>NO Monitor</v>
          </cell>
          <cell r="R43" t="str">
            <v>NO Monitor</v>
          </cell>
          <cell r="S43" t="str">
            <v>NO Monitor</v>
          </cell>
          <cell r="T43" t="str">
            <v>NO Monitor</v>
          </cell>
          <cell r="V43" t="str">
            <v>NO Monitor</v>
          </cell>
          <cell r="W43" t="str">
            <v>NO Monitor</v>
          </cell>
          <cell r="Y43" t="str">
            <v>NO Monitor</v>
          </cell>
          <cell r="Z43" t="str">
            <v>NO Monitor</v>
          </cell>
          <cell r="AB43" t="str">
            <v>15" Express</v>
          </cell>
          <cell r="AC43" t="str">
            <v>15" Express</v>
          </cell>
          <cell r="AD43" t="str">
            <v>17" Express</v>
          </cell>
          <cell r="AE43" t="str">
            <v>15" Express</v>
          </cell>
          <cell r="AF43" t="str">
            <v>17" Express</v>
          </cell>
          <cell r="AG43" t="str">
            <v>15" Express</v>
          </cell>
          <cell r="AH43" t="str">
            <v>NO Monitor</v>
          </cell>
          <cell r="AI43" t="str">
            <v>NO Monitor</v>
          </cell>
          <cell r="AK43" t="str">
            <v>17" Express</v>
          </cell>
          <cell r="AL43" t="str">
            <v>17" Express</v>
          </cell>
          <cell r="AM43" t="str">
            <v>17" Express</v>
          </cell>
          <cell r="AN43" t="str">
            <v>17" Express</v>
          </cell>
          <cell r="AO43" t="str">
            <v>17" Express</v>
          </cell>
          <cell r="AP43" t="str">
            <v>17" Express</v>
          </cell>
          <cell r="AQ43" t="str">
            <v>NO Monitor</v>
          </cell>
        </row>
        <row r="44">
          <cell r="A44" t="str">
            <v>Audio</v>
          </cell>
          <cell r="C44" t="str">
            <v>NO Speakers</v>
          </cell>
          <cell r="D44" t="str">
            <v>NO Speakers</v>
          </cell>
          <cell r="F44" t="str">
            <v>NO Speakers</v>
          </cell>
          <cell r="G44" t="str">
            <v>NO Speakers</v>
          </cell>
          <cell r="H44" t="str">
            <v>NO Speakers</v>
          </cell>
          <cell r="I44" t="str">
            <v>NO Speakers</v>
          </cell>
          <cell r="J44" t="str">
            <v>NO Speakers</v>
          </cell>
          <cell r="K44" t="str">
            <v>NO Speakers</v>
          </cell>
          <cell r="L44" t="str">
            <v>NO Speakers</v>
          </cell>
          <cell r="M44" t="str">
            <v>NO Speakers</v>
          </cell>
          <cell r="O44" t="str">
            <v>NO Speakers</v>
          </cell>
          <cell r="P44" t="str">
            <v>NO Speakers</v>
          </cell>
          <cell r="Q44" t="str">
            <v>NO Speakers</v>
          </cell>
          <cell r="R44" t="str">
            <v>NO Speakers</v>
          </cell>
          <cell r="S44" t="str">
            <v>NO Speakers</v>
          </cell>
          <cell r="T44" t="str">
            <v>NO Speakers</v>
          </cell>
          <cell r="V44" t="str">
            <v>NO Speakers</v>
          </cell>
          <cell r="W44" t="str">
            <v>NO Speakers</v>
          </cell>
          <cell r="Y44" t="str">
            <v>NO Speakers</v>
          </cell>
          <cell r="Z44" t="str">
            <v>NO Speakers</v>
          </cell>
          <cell r="AB44" t="str">
            <v>NO Speakers</v>
          </cell>
          <cell r="AC44" t="str">
            <v>NO Speakers</v>
          </cell>
          <cell r="AD44" t="str">
            <v>NO Speakers</v>
          </cell>
          <cell r="AE44" t="str">
            <v>NO Speakers</v>
          </cell>
          <cell r="AF44" t="str">
            <v>NO Speakers</v>
          </cell>
          <cell r="AG44" t="str">
            <v>NO Speakers</v>
          </cell>
          <cell r="AH44" t="str">
            <v>NO Speakers</v>
          </cell>
          <cell r="AI44" t="str">
            <v>NO Speakers</v>
          </cell>
          <cell r="AK44" t="str">
            <v>Speakers</v>
          </cell>
          <cell r="AL44" t="str">
            <v>Speakers</v>
          </cell>
          <cell r="AM44" t="str">
            <v>Speakers</v>
          </cell>
          <cell r="AN44" t="str">
            <v>Speakers</v>
          </cell>
          <cell r="AO44" t="str">
            <v>Speakers</v>
          </cell>
          <cell r="AP44" t="str">
            <v>Speakers</v>
          </cell>
          <cell r="AQ44" t="str">
            <v>Speakers</v>
          </cell>
        </row>
        <row r="45">
          <cell r="A45" t="str">
            <v>Application</v>
          </cell>
          <cell r="C45" t="str">
            <v>NO SOFTWARE</v>
          </cell>
          <cell r="D45" t="str">
            <v>NO SOFTWARE</v>
          </cell>
          <cell r="F45" t="str">
            <v>NO SOFTWARE</v>
          </cell>
          <cell r="G45" t="str">
            <v>NO SOFTWARE</v>
          </cell>
          <cell r="H45" t="str">
            <v>NO SOFTWARE</v>
          </cell>
          <cell r="I45" t="str">
            <v>NO SOFTWARE</v>
          </cell>
          <cell r="J45" t="str">
            <v>NO SOFTWARE</v>
          </cell>
          <cell r="K45" t="str">
            <v>NO SOFTWARE</v>
          </cell>
          <cell r="L45" t="str">
            <v>NO SOFTWARE</v>
          </cell>
          <cell r="M45" t="str">
            <v>NO SOFTWARE</v>
          </cell>
          <cell r="O45" t="str">
            <v>NO SOFTWARE</v>
          </cell>
          <cell r="P45" t="str">
            <v>NO SOFTWARE</v>
          </cell>
          <cell r="Q45" t="str">
            <v>NO SOFTWARE</v>
          </cell>
          <cell r="R45" t="str">
            <v>NO SOFTWARE</v>
          </cell>
          <cell r="S45" t="str">
            <v>NO SOFTWARE</v>
          </cell>
          <cell r="T45" t="str">
            <v>NO SOFTWARE</v>
          </cell>
          <cell r="V45" t="str">
            <v>NO SOFTWARE</v>
          </cell>
          <cell r="W45" t="str">
            <v>NO SOFTWARE</v>
          </cell>
          <cell r="Y45" t="str">
            <v>NO SOFTWARE</v>
          </cell>
          <cell r="Z45" t="str">
            <v>NO SOFTWARE</v>
          </cell>
          <cell r="AB45" t="str">
            <v>NO SOFTWARE</v>
          </cell>
          <cell r="AC45" t="str">
            <v>NO SOFTWARE</v>
          </cell>
          <cell r="AD45" t="str">
            <v>NO SOFTWARE</v>
          </cell>
          <cell r="AE45" t="str">
            <v>NO SOFTWARE</v>
          </cell>
          <cell r="AF45" t="str">
            <v>NO SOFTWARE</v>
          </cell>
          <cell r="AG45" t="str">
            <v>NO SOFTWARE</v>
          </cell>
          <cell r="AH45" t="str">
            <v>Inkjet1000 Printer</v>
          </cell>
          <cell r="AI45" t="str">
            <v>Inkjet1000 Printer</v>
          </cell>
          <cell r="AK45" t="str">
            <v>X1185</v>
          </cell>
          <cell r="AL45" t="str">
            <v>NO SOFTWARE</v>
          </cell>
          <cell r="AM45" t="str">
            <v>NO SOFTWARE</v>
          </cell>
          <cell r="AN45" t="str">
            <v>NO SOFTWARE</v>
          </cell>
          <cell r="AO45" t="str">
            <v>NO SOFTWARE</v>
          </cell>
          <cell r="AP45" t="str">
            <v>NO SOFTWARE</v>
          </cell>
          <cell r="AQ45" t="str">
            <v>NO SOFTWARE</v>
          </cell>
        </row>
        <row r="46">
          <cell r="A46" t="str">
            <v>Other</v>
          </cell>
          <cell r="C46" t="str">
            <v>NO Delivery</v>
          </cell>
          <cell r="D46" t="str">
            <v>NO Delivery</v>
          </cell>
          <cell r="F46" t="str">
            <v>NO Delivery</v>
          </cell>
          <cell r="G46" t="str">
            <v>NO Delivery</v>
          </cell>
          <cell r="H46" t="str">
            <v>NO Delivery</v>
          </cell>
          <cell r="I46" t="str">
            <v>NO Delivery</v>
          </cell>
          <cell r="J46" t="str">
            <v>NO Delivery</v>
          </cell>
          <cell r="K46" t="str">
            <v>NO Delivery</v>
          </cell>
          <cell r="L46" t="str">
            <v>NO Delivery</v>
          </cell>
          <cell r="M46" t="str">
            <v>NO Delivery</v>
          </cell>
          <cell r="O46" t="str">
            <v>NO Delivery</v>
          </cell>
          <cell r="P46" t="str">
            <v>NO Delivery</v>
          </cell>
          <cell r="Q46" t="str">
            <v>NO Delivery</v>
          </cell>
          <cell r="R46" t="str">
            <v>NO Delivery</v>
          </cell>
          <cell r="S46" t="str">
            <v>NO Delivery</v>
          </cell>
          <cell r="T46" t="str">
            <v>NO Delivery</v>
          </cell>
          <cell r="V46" t="str">
            <v>NO Delivery</v>
          </cell>
          <cell r="W46" t="str">
            <v>NO Delivery</v>
          </cell>
          <cell r="Y46" t="str">
            <v>NO Delivery</v>
          </cell>
          <cell r="Z46" t="str">
            <v>NO Delivery</v>
          </cell>
          <cell r="AB46" t="str">
            <v>NO Delivery</v>
          </cell>
          <cell r="AC46" t="str">
            <v>NO Delivery</v>
          </cell>
          <cell r="AD46" t="str">
            <v>NO Delivery</v>
          </cell>
          <cell r="AE46" t="str">
            <v>NO Delivery</v>
          </cell>
          <cell r="AF46" t="str">
            <v>NO Delivery</v>
          </cell>
          <cell r="AG46" t="str">
            <v>NO Delivery</v>
          </cell>
          <cell r="AH46" t="str">
            <v>NO Delivery</v>
          </cell>
          <cell r="AI46" t="str">
            <v>NO Delivery</v>
          </cell>
          <cell r="AK46" t="str">
            <v>NO Delivery; Firewire; card reader</v>
          </cell>
          <cell r="AL46" t="str">
            <v>NO Delivery; Firewire; card reader</v>
          </cell>
          <cell r="AM46" t="str">
            <v>NO Delivery; Firewire; card reader</v>
          </cell>
          <cell r="AN46" t="str">
            <v>NO Delivery; Firewire; card reader</v>
          </cell>
          <cell r="AO46" t="str">
            <v>NO Delivery; Firewire; card reader</v>
          </cell>
          <cell r="AP46" t="str">
            <v>NO Delivery; Firewire; card reader</v>
          </cell>
          <cell r="AQ46" t="str">
            <v>NO Delivery; Firewire; card reader</v>
          </cell>
        </row>
        <row r="47">
          <cell r="A47" t="str">
            <v>Web Inc</v>
          </cell>
          <cell r="F47">
            <v>1448</v>
          </cell>
          <cell r="G47">
            <v>1748</v>
          </cell>
          <cell r="H47">
            <v>1848</v>
          </cell>
          <cell r="I47">
            <v>1948</v>
          </cell>
          <cell r="J47">
            <v>899</v>
          </cell>
          <cell r="K47">
            <v>1199</v>
          </cell>
          <cell r="L47">
            <v>1299</v>
          </cell>
          <cell r="M47">
            <v>1399</v>
          </cell>
          <cell r="O47">
            <v>1000</v>
          </cell>
          <cell r="P47">
            <v>1200</v>
          </cell>
          <cell r="Q47">
            <v>1230</v>
          </cell>
          <cell r="R47">
            <v>1250</v>
          </cell>
          <cell r="S47">
            <v>1220</v>
          </cell>
          <cell r="T47">
            <v>1320</v>
          </cell>
          <cell r="V47">
            <v>1200</v>
          </cell>
          <cell r="W47">
            <v>1220</v>
          </cell>
          <cell r="Y47">
            <v>1270</v>
          </cell>
          <cell r="Z47">
            <v>1320</v>
          </cell>
          <cell r="AB47">
            <v>1199</v>
          </cell>
          <cell r="AC47">
            <v>949</v>
          </cell>
          <cell r="AE47">
            <v>1399</v>
          </cell>
          <cell r="AG47">
            <v>1499</v>
          </cell>
          <cell r="AH47">
            <v>1619</v>
          </cell>
          <cell r="AI47">
            <v>1519</v>
          </cell>
          <cell r="AK47">
            <v>1147</v>
          </cell>
          <cell r="AL47">
            <v>1397</v>
          </cell>
          <cell r="AM47">
            <v>1898</v>
          </cell>
          <cell r="AN47">
            <v>2889</v>
          </cell>
          <cell r="AO47">
            <v>1768</v>
          </cell>
          <cell r="AP47">
            <v>2176</v>
          </cell>
          <cell r="AQ47">
            <v>2599</v>
          </cell>
        </row>
        <row r="89">
          <cell r="A89" t="str">
            <v>Part Number</v>
          </cell>
          <cell r="C89" t="str">
            <v>SKB047</v>
          </cell>
          <cell r="D89" t="str">
            <v>SKB028</v>
          </cell>
          <cell r="F89" t="str">
            <v>F3B040</v>
          </cell>
          <cell r="G89" t="str">
            <v>F1B032</v>
          </cell>
          <cell r="H89" t="str">
            <v>F1B034</v>
          </cell>
          <cell r="J89" t="str">
            <v>E0053052</v>
          </cell>
          <cell r="L89" t="str">
            <v>T630 2.93</v>
          </cell>
          <cell r="M89" t="str">
            <v>T630 640 3.2</v>
          </cell>
          <cell r="N89" t="str">
            <v>T630 640 3.2 x300se</v>
          </cell>
        </row>
        <row r="90">
          <cell r="A90" t="str">
            <v>Processor</v>
          </cell>
          <cell r="C90" t="str">
            <v>335 Cel 2.8</v>
          </cell>
          <cell r="D90" t="str">
            <v>520 P4 2.8</v>
          </cell>
          <cell r="F90" t="str">
            <v>P4 3.0/800</v>
          </cell>
          <cell r="G90" t="str">
            <v>P4 3.0/800</v>
          </cell>
          <cell r="H90" t="str">
            <v>P4 3.0/800</v>
          </cell>
          <cell r="J90" t="str">
            <v>341 Cel 2.93</v>
          </cell>
          <cell r="L90" t="str">
            <v>P4 2.93</v>
          </cell>
          <cell r="M90" t="str">
            <v>640 P4 3.2</v>
          </cell>
          <cell r="N90" t="str">
            <v>640 P4 3.2</v>
          </cell>
        </row>
        <row r="91">
          <cell r="A91" t="str">
            <v>Memory</v>
          </cell>
          <cell r="C91" t="str">
            <v>256MB</v>
          </cell>
          <cell r="D91" t="str">
            <v>256MB</v>
          </cell>
          <cell r="F91" t="str">
            <v>256MB</v>
          </cell>
          <cell r="G91" t="str">
            <v>256MB</v>
          </cell>
          <cell r="H91" t="str">
            <v>512MB</v>
          </cell>
          <cell r="J91" t="str">
            <v>256MB</v>
          </cell>
          <cell r="L91" t="str">
            <v>512MB</v>
          </cell>
          <cell r="M91" t="str">
            <v>512MB</v>
          </cell>
          <cell r="N91" t="str">
            <v>512MB</v>
          </cell>
        </row>
        <row r="92">
          <cell r="A92" t="str">
            <v>HDD</v>
          </cell>
          <cell r="C92" t="str">
            <v>40(7200)</v>
          </cell>
          <cell r="D92" t="str">
            <v>80(7200)</v>
          </cell>
          <cell r="F92" t="str">
            <v>80(7200)</v>
          </cell>
          <cell r="G92" t="str">
            <v>80(7200)</v>
          </cell>
          <cell r="H92" t="str">
            <v>80(7200)</v>
          </cell>
          <cell r="J92" t="str">
            <v>80(7200)</v>
          </cell>
          <cell r="L92" t="str">
            <v>80(7200)</v>
          </cell>
          <cell r="M92" t="str">
            <v>120 Serial</v>
          </cell>
          <cell r="N92" t="str">
            <v>200 Serial</v>
          </cell>
        </row>
        <row r="93">
          <cell r="A93" t="str">
            <v>CDROM</v>
          </cell>
          <cell r="C93" t="str">
            <v>CDRW</v>
          </cell>
          <cell r="D93" t="str">
            <v>CDRW</v>
          </cell>
          <cell r="F93" t="str">
            <v>CDRW</v>
          </cell>
          <cell r="G93" t="str">
            <v>CDRW</v>
          </cell>
          <cell r="H93" t="str">
            <v>DVD/RW</v>
          </cell>
          <cell r="J93" t="str">
            <v>DVD/RW</v>
          </cell>
          <cell r="L93" t="str">
            <v>DVD/RW</v>
          </cell>
          <cell r="M93" t="str">
            <v>DVD/RW</v>
          </cell>
          <cell r="N93" t="str">
            <v>DVD/RW</v>
          </cell>
        </row>
        <row r="94">
          <cell r="A94" t="str">
            <v>Ethernet</v>
          </cell>
          <cell r="C94" t="str">
            <v>ETHERNET</v>
          </cell>
          <cell r="D94" t="str">
            <v>ETHERNET</v>
          </cell>
          <cell r="F94" t="str">
            <v>Gigabit</v>
          </cell>
          <cell r="G94" t="str">
            <v>ETHERNET</v>
          </cell>
          <cell r="H94" t="str">
            <v>ETHERNET</v>
          </cell>
          <cell r="J94" t="str">
            <v>ETHERNET</v>
          </cell>
          <cell r="L94" t="str">
            <v>GIGABIT</v>
          </cell>
          <cell r="M94" t="str">
            <v>GIGABIT</v>
          </cell>
          <cell r="N94" t="str">
            <v>GIGABIT</v>
          </cell>
        </row>
        <row r="95">
          <cell r="A95" t="str">
            <v>Modem</v>
          </cell>
          <cell r="C95" t="str">
            <v>NO Modem</v>
          </cell>
          <cell r="D95" t="str">
            <v>NO Modem</v>
          </cell>
          <cell r="F95" t="str">
            <v>NO Modem</v>
          </cell>
          <cell r="G95" t="str">
            <v>NO Modem</v>
          </cell>
          <cell r="H95" t="str">
            <v>NO Modem</v>
          </cell>
          <cell r="J95" t="str">
            <v>56k</v>
          </cell>
          <cell r="L95" t="str">
            <v>56k</v>
          </cell>
          <cell r="M95" t="str">
            <v>56k</v>
          </cell>
          <cell r="N95" t="str">
            <v>56k</v>
          </cell>
        </row>
        <row r="96">
          <cell r="A96" t="str">
            <v>Graphics</v>
          </cell>
          <cell r="C96" t="str">
            <v>INTEGRATED</v>
          </cell>
          <cell r="D96" t="str">
            <v>INTEGRATED</v>
          </cell>
          <cell r="F96" t="str">
            <v>INTEGRATED</v>
          </cell>
          <cell r="G96" t="str">
            <v>INTEGRATED</v>
          </cell>
          <cell r="H96" t="str">
            <v>INTEGRATED</v>
          </cell>
          <cell r="J96" t="str">
            <v>INTEGRATED</v>
          </cell>
          <cell r="L96" t="str">
            <v>INTEGRATED</v>
          </cell>
          <cell r="M96" t="str">
            <v>INTEGRATED</v>
          </cell>
          <cell r="N96" t="str">
            <v>x300 128MB</v>
          </cell>
        </row>
        <row r="97">
          <cell r="A97" t="str">
            <v>O/S</v>
          </cell>
          <cell r="C97" t="str">
            <v>WXPP</v>
          </cell>
          <cell r="D97" t="str">
            <v>WXPP</v>
          </cell>
          <cell r="F97" t="str">
            <v>WXPP</v>
          </cell>
          <cell r="G97" t="str">
            <v>WXPP</v>
          </cell>
          <cell r="H97" t="str">
            <v>WXPP</v>
          </cell>
          <cell r="J97" t="str">
            <v>WXPH</v>
          </cell>
          <cell r="L97" t="str">
            <v>WXPH</v>
          </cell>
          <cell r="M97" t="str">
            <v>WXPH</v>
          </cell>
          <cell r="N97" t="str">
            <v>WXPH</v>
          </cell>
        </row>
        <row r="98">
          <cell r="A98" t="str">
            <v>Warranty</v>
          </cell>
          <cell r="C98" t="str">
            <v>3x1</v>
          </cell>
          <cell r="D98" t="str">
            <v>1x1</v>
          </cell>
          <cell r="F98" t="str">
            <v>1x1</v>
          </cell>
          <cell r="G98" t="str">
            <v>1x1</v>
          </cell>
          <cell r="H98" t="str">
            <v>1x1</v>
          </cell>
          <cell r="J98" t="str">
            <v>1x1</v>
          </cell>
          <cell r="L98" t="str">
            <v>1x1</v>
          </cell>
          <cell r="M98" t="str">
            <v>1x1</v>
          </cell>
          <cell r="N98" t="str">
            <v>1x1</v>
          </cell>
        </row>
        <row r="99">
          <cell r="A99" t="str">
            <v>Monitor</v>
          </cell>
          <cell r="C99" t="str">
            <v>NO Monitor</v>
          </cell>
          <cell r="D99" t="str">
            <v>NO Monitor</v>
          </cell>
          <cell r="F99" t="str">
            <v>NO Monitor</v>
          </cell>
          <cell r="G99" t="str">
            <v>17" Express</v>
          </cell>
          <cell r="H99" t="str">
            <v>19" TFT 1 year wty</v>
          </cell>
          <cell r="J99" t="str">
            <v>19" TFT 1 year wty</v>
          </cell>
          <cell r="L99" t="str">
            <v>17" Express</v>
          </cell>
          <cell r="M99" t="str">
            <v>19" TFT 1 year wty</v>
          </cell>
          <cell r="N99" t="str">
            <v>19" TFT 1 year wty</v>
          </cell>
        </row>
        <row r="100">
          <cell r="A100" t="str">
            <v>Audio</v>
          </cell>
          <cell r="C100" t="str">
            <v>NO Speakers</v>
          </cell>
          <cell r="D100" t="str">
            <v>NO Speakers</v>
          </cell>
          <cell r="F100" t="str">
            <v>Speakers</v>
          </cell>
          <cell r="G100" t="str">
            <v>Speakers</v>
          </cell>
          <cell r="H100" t="str">
            <v>Speakers</v>
          </cell>
          <cell r="J100" t="str">
            <v>Speakers</v>
          </cell>
          <cell r="L100" t="str">
            <v>Speakers</v>
          </cell>
          <cell r="M100" t="str">
            <v>Speakers</v>
          </cell>
          <cell r="N100" t="str">
            <v>Speakers</v>
          </cell>
        </row>
        <row r="101">
          <cell r="A101" t="str">
            <v>Application</v>
          </cell>
          <cell r="C101" t="str">
            <v>NO SOFTWARE</v>
          </cell>
          <cell r="D101" t="str">
            <v>NO SOFTWARE</v>
          </cell>
          <cell r="F101" t="str">
            <v>NO SOFTWARE</v>
          </cell>
          <cell r="G101" t="str">
            <v>NO SOFTWARE</v>
          </cell>
          <cell r="H101" t="str">
            <v>NO SOFTWARE</v>
          </cell>
          <cell r="J101" t="str">
            <v>NO SOFTWARE</v>
          </cell>
          <cell r="L101" t="str">
            <v>NO SOFTWARE</v>
          </cell>
          <cell r="M101" t="str">
            <v>NO SOFTWARE</v>
          </cell>
          <cell r="N101" t="str">
            <v>NO SOFTWARE</v>
          </cell>
        </row>
        <row r="102">
          <cell r="A102" t="str">
            <v>Other</v>
          </cell>
          <cell r="C102" t="str">
            <v>NO Delivery</v>
          </cell>
          <cell r="D102" t="str">
            <v>NO Delivery</v>
          </cell>
          <cell r="F102" t="str">
            <v>NO Delivery</v>
          </cell>
          <cell r="G102" t="str">
            <v>NO Delivery</v>
          </cell>
          <cell r="H102" t="str">
            <v>NO Delivery</v>
          </cell>
          <cell r="J102" t="str">
            <v>NO Delivery</v>
          </cell>
          <cell r="L102" t="str">
            <v>NO Delivery; card reader</v>
          </cell>
          <cell r="M102" t="str">
            <v>NO Delivery; card reader</v>
          </cell>
          <cell r="N102" t="str">
            <v>NO Delivery; card reader</v>
          </cell>
        </row>
        <row r="103">
          <cell r="A103" t="str">
            <v>Web Inc</v>
          </cell>
          <cell r="C103">
            <v>748</v>
          </cell>
          <cell r="F103">
            <v>999</v>
          </cell>
          <cell r="G103">
            <v>1298</v>
          </cell>
          <cell r="H103">
            <v>1498</v>
          </cell>
          <cell r="J103">
            <v>1299</v>
          </cell>
          <cell r="L103">
            <v>1382</v>
          </cell>
          <cell r="M103">
            <v>1799</v>
          </cell>
          <cell r="N103">
            <v>1999</v>
          </cell>
        </row>
      </sheetData>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Calculations"/>
      <sheetName val="Top Sheet"/>
      <sheetName val="AFR"/>
    </sheetNames>
    <sheetDataSet>
      <sheetData sheetId="0" refreshError="1">
        <row r="30">
          <cell r="C30">
            <v>183.53310722353285</v>
          </cell>
          <cell r="D30">
            <v>84.194223343890542</v>
          </cell>
          <cell r="E30">
            <v>166.76828560931966</v>
          </cell>
          <cell r="F30">
            <v>226.96765830842253</v>
          </cell>
        </row>
        <row r="36">
          <cell r="F36">
            <v>300.71096552358443</v>
          </cell>
          <cell r="G36">
            <v>262.50853371051392</v>
          </cell>
          <cell r="H36">
            <v>117.03316717019135</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M Table"/>
      <sheetName val="Change History"/>
      <sheetName val="NOTES"/>
      <sheetName val="Key To Terms"/>
      <sheetName val="Life Cycle"/>
      <sheetName val="BOM Table (U)"/>
      <sheetName val="BOM Table (F)"/>
      <sheetName val="BOM Table (G)"/>
      <sheetName val="SBB Table"/>
      <sheetName val="Country Matrix"/>
      <sheetName val="MT Assignmen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s"/>
      <sheetName val="Bus Case Perf"/>
      <sheetName val="ANZ Summary"/>
      <sheetName val="TC AU Model"/>
      <sheetName val="AU PFV"/>
      <sheetName val="TP AU Model"/>
      <sheetName val="TC NZ Model"/>
      <sheetName val="NZ PFV"/>
      <sheetName val="TP NZ Model"/>
      <sheetName val="Variables"/>
      <sheetName val="Guide to colors"/>
      <sheetName val="Blog"/>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C3">
            <v>0.75</v>
          </cell>
        </row>
        <row r="8">
          <cell r="D8">
            <v>0.12</v>
          </cell>
        </row>
        <row r="10">
          <cell r="C10">
            <v>0.1</v>
          </cell>
        </row>
        <row r="13">
          <cell r="C13">
            <v>0.02</v>
          </cell>
        </row>
        <row r="14">
          <cell r="C14">
            <v>2.9000000000000001E-2</v>
          </cell>
        </row>
      </sheetData>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history"/>
      <sheetName val="OVERALL Q2"/>
      <sheetName val="Lineup (ACI)"/>
      <sheetName val="Lineup (ACI Retailer)"/>
      <sheetName val="Lineup (Mexico)"/>
      <sheetName val="Lineup (SA_BR)"/>
      <sheetName val="Lineup (EU)"/>
      <sheetName val="Lineup (ACC)"/>
      <sheetName val="Lineup (APAC-EM)"/>
      <sheetName val="Lineup (APAC-MM)"/>
      <sheetName val="Lineup (JP)"/>
      <sheetName val="Lineup (Taiwan)"/>
      <sheetName val="X101 Simulation"/>
      <sheetName val="1215B"/>
      <sheetName val="1215N"/>
      <sheetName val="1215P"/>
      <sheetName val="1215T"/>
      <sheetName val="VX6"/>
      <sheetName val="1226C"/>
      <sheetName val="1226CS"/>
      <sheetName val="1008P"/>
      <sheetName val="X101"/>
      <sheetName val="X101H"/>
      <sheetName val="1015PE (Rubber Paint)"/>
      <sheetName val="1015PED"/>
      <sheetName val="1015PD"/>
      <sheetName val="1015PW"/>
      <sheetName val="1015PX"/>
      <sheetName val="1011PX"/>
      <sheetName val="1001PQD"/>
      <sheetName val="1011CX"/>
      <sheetName val="1015BX"/>
      <sheetName val="1015B"/>
      <sheetName val="1016P"/>
      <sheetName val="1015PEM"/>
      <sheetName val="1015T"/>
      <sheetName val="1001PXD-1005PXD"/>
      <sheetName val="1015PN"/>
      <sheetName val="1018P"/>
      <sheetName val="T101MT"/>
      <sheetName val="1025C"/>
      <sheetName val="Model List"/>
      <sheetName val="Key Parts"/>
      <sheetName val="RAM"/>
      <sheetName val="HDD"/>
      <sheetName val="Battery"/>
      <sheetName val="OS"/>
      <sheetName val="BT"/>
      <sheetName val="SW0815"/>
      <sheetName val="MSRP-FOB"/>
      <sheetName val="FX"/>
      <sheetName val="Servi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row r="2">
          <cell r="A2" t="str">
            <v>1001PQD</v>
          </cell>
        </row>
        <row r="3">
          <cell r="A3" t="str">
            <v>1001PXD</v>
          </cell>
        </row>
        <row r="4">
          <cell r="A4" t="str">
            <v>1005PXD (N455)</v>
          </cell>
        </row>
        <row r="5">
          <cell r="A5" t="str">
            <v>1008P</v>
          </cell>
        </row>
        <row r="6">
          <cell r="A6" t="str">
            <v>1011PX (N455)</v>
          </cell>
        </row>
        <row r="7">
          <cell r="A7" t="str">
            <v>1011PX (N570)</v>
          </cell>
        </row>
        <row r="8">
          <cell r="A8" t="str">
            <v>1011PX (N455/U3)</v>
          </cell>
        </row>
        <row r="9">
          <cell r="A9" t="str">
            <v>1011PX (N570/U3)</v>
          </cell>
        </row>
        <row r="10">
          <cell r="A10" t="str">
            <v>1011CX (N2600)</v>
          </cell>
        </row>
        <row r="11">
          <cell r="A11" t="str">
            <v>1011CX (N2600/U3)</v>
          </cell>
        </row>
        <row r="12">
          <cell r="A12" t="str">
            <v>1011CX (N2800)</v>
          </cell>
        </row>
        <row r="13">
          <cell r="A13" t="str">
            <v>1011CX (N2800/U3)</v>
          </cell>
        </row>
        <row r="14">
          <cell r="A14" t="str">
            <v>1015B (C30/U2)</v>
          </cell>
        </row>
        <row r="15">
          <cell r="A15" t="str">
            <v>1015B (C50/U2)</v>
          </cell>
        </row>
        <row r="16">
          <cell r="A16" t="str">
            <v>1015B (C50/U3)</v>
          </cell>
        </row>
        <row r="17">
          <cell r="A17" t="str">
            <v>1015BX (C30/U2)</v>
          </cell>
        </row>
        <row r="18">
          <cell r="A18" t="str">
            <v>1015BX (C30/U3)</v>
          </cell>
        </row>
        <row r="19">
          <cell r="A19" t="str">
            <v>1015BX (C50/U2)</v>
          </cell>
        </row>
        <row r="20">
          <cell r="A20" t="str">
            <v>1015BX (C50/U3)</v>
          </cell>
        </row>
        <row r="21">
          <cell r="A21" t="str">
            <v>1015PE (Rubber Paint)</v>
          </cell>
        </row>
        <row r="22">
          <cell r="A22" t="str">
            <v>1015PD</v>
          </cell>
        </row>
        <row r="23">
          <cell r="A23" t="str">
            <v>1015PED</v>
          </cell>
        </row>
        <row r="24">
          <cell r="A24" t="str">
            <v>1015PEM (U2)</v>
          </cell>
        </row>
        <row r="25">
          <cell r="A25" t="str">
            <v>1015PEM (U3)</v>
          </cell>
        </row>
        <row r="26">
          <cell r="A26" t="str">
            <v>1015PEM (U2/CKD)</v>
          </cell>
        </row>
        <row r="27">
          <cell r="A27" t="str">
            <v>1015PN(N570/U2)</v>
          </cell>
        </row>
        <row r="28">
          <cell r="A28" t="str">
            <v>1015PW(N570/U2)</v>
          </cell>
        </row>
        <row r="29">
          <cell r="A29" t="str">
            <v>1015PW(N570/U3)</v>
          </cell>
        </row>
        <row r="30">
          <cell r="A30" t="str">
            <v>1015PX (N455)</v>
          </cell>
        </row>
        <row r="31">
          <cell r="A31" t="str">
            <v>1015PX (N570)</v>
          </cell>
        </row>
        <row r="32">
          <cell r="A32" t="str">
            <v>1015PX (N455/U3)</v>
          </cell>
        </row>
        <row r="33">
          <cell r="A33" t="str">
            <v>1015PX (N570/U3)</v>
          </cell>
        </row>
        <row r="34">
          <cell r="A34" t="str">
            <v>1015T</v>
          </cell>
        </row>
        <row r="35">
          <cell r="A35" t="str">
            <v>1016P (FE)</v>
          </cell>
        </row>
        <row r="36">
          <cell r="A36" t="str">
            <v>1016P (GbE)</v>
          </cell>
        </row>
        <row r="37">
          <cell r="A37" t="str">
            <v>1016PT</v>
          </cell>
        </row>
        <row r="38">
          <cell r="A38" t="str">
            <v>1018P (N455/U2)</v>
          </cell>
        </row>
        <row r="39">
          <cell r="A39" t="str">
            <v>1018P (N570/U2/FE)</v>
          </cell>
        </row>
        <row r="40">
          <cell r="A40" t="str">
            <v>1018P (N570/U3/GbE)</v>
          </cell>
        </row>
        <row r="41">
          <cell r="A41" t="str">
            <v>1018P (N570/U3/GbE/FP)</v>
          </cell>
        </row>
        <row r="42">
          <cell r="A42" t="str">
            <v>1215B (C30/U2)</v>
          </cell>
        </row>
        <row r="43">
          <cell r="A43" t="str">
            <v>1215B (C50/U2)</v>
          </cell>
        </row>
        <row r="44">
          <cell r="A44" t="str">
            <v>1215B (C50/U3)</v>
          </cell>
        </row>
        <row r="45">
          <cell r="A45" t="str">
            <v>1215B (E350/U3)</v>
          </cell>
        </row>
        <row r="46">
          <cell r="A46" t="str">
            <v>1215B (C50/U2/CKD)</v>
          </cell>
        </row>
        <row r="47">
          <cell r="A47" t="str">
            <v>1215N (U2)</v>
          </cell>
        </row>
        <row r="48">
          <cell r="A48" t="str">
            <v>1215N (U3)</v>
          </cell>
        </row>
        <row r="49">
          <cell r="A49" t="str">
            <v>1215P</v>
          </cell>
        </row>
        <row r="50">
          <cell r="A50" t="str">
            <v>1215T (K125)</v>
          </cell>
        </row>
        <row r="51">
          <cell r="A51" t="str">
            <v>1215T (V105)</v>
          </cell>
        </row>
        <row r="52">
          <cell r="A52" t="str">
            <v>T101MT (N570)</v>
          </cell>
        </row>
        <row r="53">
          <cell r="A53" t="str">
            <v>VX6</v>
          </cell>
        </row>
        <row r="54">
          <cell r="A54" t="str">
            <v>X101 (N435)</v>
          </cell>
        </row>
        <row r="55">
          <cell r="A55" t="str">
            <v>X101H (N435)</v>
          </cell>
        </row>
        <row r="56">
          <cell r="A56" t="str">
            <v>X101 (N455)</v>
          </cell>
        </row>
        <row r="57">
          <cell r="A57" t="str">
            <v>X101H (N455)</v>
          </cell>
        </row>
        <row r="58">
          <cell r="A58" t="str">
            <v>1025C (N2600/U2)</v>
          </cell>
        </row>
        <row r="59">
          <cell r="A59" t="str">
            <v>1025C (N2600/U2/Color)</v>
          </cell>
        </row>
        <row r="60">
          <cell r="A60" t="str">
            <v>1025C (N2800/U2)</v>
          </cell>
        </row>
        <row r="61">
          <cell r="A61" t="str">
            <v>1025C (N2800/U2/Color)</v>
          </cell>
        </row>
        <row r="62">
          <cell r="A62" t="str">
            <v>1025CE (N2800/U2)</v>
          </cell>
        </row>
        <row r="63">
          <cell r="A63" t="str">
            <v>1226C (N2800/U2)</v>
          </cell>
        </row>
        <row r="64">
          <cell r="A64" t="str">
            <v>1226CS (N2800/U3)</v>
          </cell>
        </row>
      </sheetData>
      <sheetData sheetId="42"/>
      <sheetData sheetId="43" refreshError="1">
        <row r="2">
          <cell r="A2" t="str">
            <v>DDR2 1G</v>
          </cell>
        </row>
        <row r="3">
          <cell r="A3" t="str">
            <v>DDR2 2G</v>
          </cell>
        </row>
        <row r="4">
          <cell r="A4" t="str">
            <v>DDR3 1G</v>
          </cell>
        </row>
        <row r="5">
          <cell r="A5" t="str">
            <v>DDR3 2G</v>
          </cell>
        </row>
        <row r="6">
          <cell r="A6" t="str">
            <v>DDR3 3G</v>
          </cell>
        </row>
        <row r="7">
          <cell r="A7" t="str">
            <v>DDR3 4G</v>
          </cell>
        </row>
        <row r="8">
          <cell r="A8" t="str">
            <v>DDR3 1G (Q3-X101)</v>
          </cell>
        </row>
      </sheetData>
      <sheetData sheetId="44" refreshError="1">
        <row r="2">
          <cell r="A2" t="str">
            <v>160G</v>
          </cell>
        </row>
        <row r="3">
          <cell r="A3" t="str">
            <v>250G</v>
          </cell>
        </row>
        <row r="4">
          <cell r="A4" t="str">
            <v>320G</v>
          </cell>
        </row>
        <row r="5">
          <cell r="A5" t="str">
            <v>500G</v>
          </cell>
        </row>
        <row r="6">
          <cell r="A6" t="str">
            <v>8G SSD</v>
          </cell>
        </row>
        <row r="7">
          <cell r="A7" t="str">
            <v>64G SSD</v>
          </cell>
        </row>
        <row r="8">
          <cell r="A8" t="str">
            <v>250G HDD (X101)</v>
          </cell>
        </row>
        <row r="9">
          <cell r="A9" t="str">
            <v>640G</v>
          </cell>
        </row>
      </sheetData>
      <sheetData sheetId="45" refreshError="1">
        <row r="2">
          <cell r="A2" t="str">
            <v>1008P</v>
          </cell>
        </row>
        <row r="3">
          <cell r="A3" t="str">
            <v>1008P *2</v>
          </cell>
        </row>
        <row r="4">
          <cell r="A4" t="str">
            <v>1018P</v>
          </cell>
        </row>
        <row r="5">
          <cell r="A5" t="str">
            <v xml:space="preserve">2.2Ah 3cell/1005 </v>
          </cell>
        </row>
        <row r="6">
          <cell r="A6" t="str">
            <v>2.2Ah 3cell-1015</v>
          </cell>
        </row>
        <row r="7">
          <cell r="A7" t="str">
            <v xml:space="preserve">2.2Ah 6cell/1005 </v>
          </cell>
        </row>
        <row r="8">
          <cell r="A8" t="str">
            <v>2.2Ah 6cell-1015</v>
          </cell>
        </row>
        <row r="9">
          <cell r="A9" t="str">
            <v>2.2Ah 6cell-1015PW</v>
          </cell>
        </row>
        <row r="10">
          <cell r="A10" t="str">
            <v xml:space="preserve">2.6Ah 3cell/1005 </v>
          </cell>
        </row>
        <row r="11">
          <cell r="A11" t="str">
            <v>2.6Ah 6cell-1015</v>
          </cell>
        </row>
        <row r="12">
          <cell r="A12" t="str">
            <v>2.8Ah 6cell-1015</v>
          </cell>
        </row>
        <row r="13">
          <cell r="A13" t="str">
            <v>T101MT</v>
          </cell>
        </row>
        <row r="14">
          <cell r="A14" t="str">
            <v>2.6Ah 3cell/X101</v>
          </cell>
        </row>
      </sheetData>
      <sheetData sheetId="46" refreshError="1">
        <row r="2">
          <cell r="A2" t="str">
            <v>non-OS</v>
          </cell>
        </row>
        <row r="3">
          <cell r="A3" t="str">
            <v>Win7 HB (China)</v>
          </cell>
        </row>
        <row r="4">
          <cell r="A4" t="str">
            <v>Win7 HP (10")</v>
          </cell>
        </row>
        <row r="5">
          <cell r="A5" t="str">
            <v>Win7 HP (12" MM)</v>
          </cell>
        </row>
        <row r="6">
          <cell r="A6" t="str">
            <v>Win7 Pro</v>
          </cell>
        </row>
        <row r="7">
          <cell r="A7" t="str">
            <v>Win7 ST (10"/EM)</v>
          </cell>
        </row>
        <row r="8">
          <cell r="A8" t="str">
            <v>Win7 ST (10"/MM)</v>
          </cell>
        </row>
        <row r="9">
          <cell r="A9" t="str">
            <v>Win7 ST (VLPC/EM)</v>
          </cell>
        </row>
        <row r="10">
          <cell r="A10" t="str">
            <v>Win7 HP (RUS CIS)</v>
          </cell>
        </row>
        <row r="11">
          <cell r="A11" t="str">
            <v>Win7 Pro (RUS)</v>
          </cell>
        </row>
        <row r="12">
          <cell r="A12" t="str">
            <v>Win7 Pro (CHN)</v>
          </cell>
        </row>
        <row r="13">
          <cell r="A13" t="str">
            <v>MeeGo</v>
          </cell>
        </row>
        <row r="14">
          <cell r="A14" t="str">
            <v>Ubuntu</v>
          </cell>
        </row>
      </sheetData>
      <sheetData sheetId="47" refreshError="1">
        <row r="2">
          <cell r="A2" t="str">
            <v>Yes</v>
          </cell>
        </row>
        <row r="3">
          <cell r="A3" t="str">
            <v>No</v>
          </cell>
        </row>
      </sheetData>
      <sheetData sheetId="48"/>
      <sheetData sheetId="49"/>
      <sheetData sheetId="50"/>
      <sheetData sheetId="5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チャネル別"/>
      <sheetName val="TOTAL_FEB_CV"/>
      <sheetName val="RICOH"/>
      <sheetName val="JBCC"/>
      <sheetName val="OTSUKA"/>
      <sheetName val="CANON"/>
      <sheetName val="SB"/>
      <sheetName val="DIS"/>
      <sheetName val="KATENA"/>
      <sheetName val="他"/>
      <sheetName val="BK_ACT"/>
      <sheetName val="製品"/>
      <sheetName val="SAKAI"/>
      <sheetName val="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D6" t="str">
            <v>116142J</v>
          </cell>
          <cell r="E6">
            <v>10</v>
          </cell>
          <cell r="F6">
            <v>0</v>
          </cell>
          <cell r="G6">
            <v>0</v>
          </cell>
          <cell r="H6">
            <v>10</v>
          </cell>
          <cell r="I6">
            <v>70</v>
          </cell>
          <cell r="J6">
            <v>344</v>
          </cell>
          <cell r="K6">
            <v>434</v>
          </cell>
          <cell r="Q6" t="str">
            <v>116142J</v>
          </cell>
          <cell r="R6">
            <v>5</v>
          </cell>
          <cell r="S6">
            <v>0</v>
          </cell>
          <cell r="T6">
            <v>0</v>
          </cell>
          <cell r="U6">
            <v>20</v>
          </cell>
          <cell r="V6">
            <v>10</v>
          </cell>
          <cell r="W6">
            <v>10</v>
          </cell>
          <cell r="X6">
            <v>45</v>
          </cell>
          <cell r="Y6" t="str">
            <v/>
          </cell>
          <cell r="AB6" t="str">
            <v>1161234</v>
          </cell>
          <cell r="AC6">
            <v>0</v>
          </cell>
          <cell r="AD6">
            <v>33</v>
          </cell>
          <cell r="AE6">
            <v>0</v>
          </cell>
          <cell r="AF6">
            <v>0</v>
          </cell>
          <cell r="AG6">
            <v>0</v>
          </cell>
          <cell r="AH6">
            <v>0</v>
          </cell>
          <cell r="AI6">
            <v>33</v>
          </cell>
          <cell r="AL6" t="str">
            <v>1161234</v>
          </cell>
          <cell r="AM6">
            <v>0</v>
          </cell>
          <cell r="AN6">
            <v>3</v>
          </cell>
          <cell r="AO6">
            <v>0</v>
          </cell>
          <cell r="AP6">
            <v>0</v>
          </cell>
          <cell r="AQ6">
            <v>0</v>
          </cell>
          <cell r="AR6">
            <v>0</v>
          </cell>
          <cell r="AS6">
            <v>3</v>
          </cell>
        </row>
        <row r="7">
          <cell r="D7" t="str">
            <v>116172J</v>
          </cell>
          <cell r="E7">
            <v>10</v>
          </cell>
          <cell r="F7">
            <v>0</v>
          </cell>
          <cell r="G7">
            <v>0</v>
          </cell>
          <cell r="H7">
            <v>0</v>
          </cell>
          <cell r="I7">
            <v>0</v>
          </cell>
          <cell r="J7">
            <v>90</v>
          </cell>
          <cell r="K7">
            <v>100</v>
          </cell>
          <cell r="Q7" t="str">
            <v>116172J</v>
          </cell>
          <cell r="R7">
            <v>35</v>
          </cell>
          <cell r="S7">
            <v>0</v>
          </cell>
          <cell r="T7">
            <v>0</v>
          </cell>
          <cell r="U7">
            <v>0</v>
          </cell>
          <cell r="V7">
            <v>30</v>
          </cell>
          <cell r="W7">
            <v>190</v>
          </cell>
          <cell r="X7">
            <v>255</v>
          </cell>
          <cell r="Y7" t="str">
            <v/>
          </cell>
          <cell r="AB7" t="str">
            <v>116171J</v>
          </cell>
          <cell r="AC7">
            <v>18</v>
          </cell>
          <cell r="AD7">
            <v>0</v>
          </cell>
          <cell r="AE7">
            <v>0</v>
          </cell>
          <cell r="AF7">
            <v>0</v>
          </cell>
          <cell r="AG7">
            <v>10</v>
          </cell>
          <cell r="AH7">
            <v>0</v>
          </cell>
          <cell r="AI7">
            <v>28</v>
          </cell>
          <cell r="AL7" t="str">
            <v>1161264</v>
          </cell>
          <cell r="AM7">
            <v>27</v>
          </cell>
          <cell r="AN7">
            <v>4</v>
          </cell>
          <cell r="AO7">
            <v>0</v>
          </cell>
          <cell r="AP7">
            <v>0</v>
          </cell>
          <cell r="AQ7">
            <v>0</v>
          </cell>
          <cell r="AR7">
            <v>0</v>
          </cell>
          <cell r="AS7">
            <v>31</v>
          </cell>
        </row>
        <row r="8">
          <cell r="D8" t="str">
            <v>116192J</v>
          </cell>
          <cell r="E8">
            <v>5</v>
          </cell>
          <cell r="F8">
            <v>0</v>
          </cell>
          <cell r="G8">
            <v>0</v>
          </cell>
          <cell r="H8">
            <v>1</v>
          </cell>
          <cell r="I8">
            <v>0</v>
          </cell>
          <cell r="J8">
            <v>2</v>
          </cell>
          <cell r="K8">
            <v>8</v>
          </cell>
          <cell r="Q8" t="str">
            <v>116192J</v>
          </cell>
          <cell r="R8">
            <v>10</v>
          </cell>
          <cell r="S8">
            <v>20</v>
          </cell>
          <cell r="T8">
            <v>1</v>
          </cell>
          <cell r="U8">
            <v>4</v>
          </cell>
          <cell r="V8">
            <v>10</v>
          </cell>
          <cell r="W8">
            <v>23</v>
          </cell>
          <cell r="X8">
            <v>68</v>
          </cell>
          <cell r="Y8" t="str">
            <v/>
          </cell>
          <cell r="AB8" t="str">
            <v>116191J</v>
          </cell>
          <cell r="AC8">
            <v>20</v>
          </cell>
          <cell r="AD8">
            <v>0</v>
          </cell>
          <cell r="AE8">
            <v>0</v>
          </cell>
          <cell r="AF8">
            <v>200</v>
          </cell>
          <cell r="AG8">
            <v>200</v>
          </cell>
          <cell r="AH8">
            <v>10</v>
          </cell>
          <cell r="AI8">
            <v>430</v>
          </cell>
          <cell r="AL8" t="str">
            <v>116141J</v>
          </cell>
          <cell r="AM8">
            <v>0</v>
          </cell>
          <cell r="AN8">
            <v>0</v>
          </cell>
          <cell r="AO8">
            <v>2</v>
          </cell>
          <cell r="AP8">
            <v>0</v>
          </cell>
          <cell r="AQ8">
            <v>0</v>
          </cell>
          <cell r="AR8">
            <v>0</v>
          </cell>
          <cell r="AS8">
            <v>2</v>
          </cell>
        </row>
        <row r="9">
          <cell r="D9" t="str">
            <v>117151J</v>
          </cell>
          <cell r="E9">
            <v>10</v>
          </cell>
          <cell r="F9">
            <v>26</v>
          </cell>
          <cell r="G9">
            <v>0</v>
          </cell>
          <cell r="H9">
            <v>20</v>
          </cell>
          <cell r="I9">
            <v>50</v>
          </cell>
          <cell r="J9">
            <v>5</v>
          </cell>
          <cell r="K9">
            <v>111</v>
          </cell>
          <cell r="Q9" t="str">
            <v>117151J</v>
          </cell>
          <cell r="R9">
            <v>5</v>
          </cell>
          <cell r="S9">
            <v>0</v>
          </cell>
          <cell r="T9">
            <v>2</v>
          </cell>
          <cell r="U9">
            <v>5</v>
          </cell>
          <cell r="V9">
            <v>30</v>
          </cell>
          <cell r="W9">
            <v>10</v>
          </cell>
          <cell r="X9">
            <v>52</v>
          </cell>
          <cell r="Y9" t="str">
            <v/>
          </cell>
          <cell r="AB9" t="str">
            <v>117151J</v>
          </cell>
          <cell r="AC9">
            <v>5</v>
          </cell>
          <cell r="AD9">
            <v>14</v>
          </cell>
          <cell r="AE9">
            <v>0</v>
          </cell>
          <cell r="AF9">
            <v>45</v>
          </cell>
          <cell r="AG9">
            <v>50</v>
          </cell>
          <cell r="AH9">
            <v>20</v>
          </cell>
          <cell r="AI9">
            <v>134</v>
          </cell>
          <cell r="AL9" t="str">
            <v>116142J</v>
          </cell>
          <cell r="AM9">
            <v>10</v>
          </cell>
          <cell r="AN9">
            <v>30</v>
          </cell>
          <cell r="AO9">
            <v>10</v>
          </cell>
          <cell r="AP9">
            <v>40</v>
          </cell>
          <cell r="AQ9">
            <v>100</v>
          </cell>
          <cell r="AR9">
            <v>145</v>
          </cell>
          <cell r="AS9">
            <v>335</v>
          </cell>
        </row>
        <row r="10">
          <cell r="D10" t="str">
            <v>117171J</v>
          </cell>
          <cell r="E10">
            <v>0</v>
          </cell>
          <cell r="F10">
            <v>0</v>
          </cell>
          <cell r="G10">
            <v>0</v>
          </cell>
          <cell r="H10">
            <v>0</v>
          </cell>
          <cell r="I10">
            <v>400</v>
          </cell>
          <cell r="J10">
            <v>0</v>
          </cell>
          <cell r="K10">
            <v>400</v>
          </cell>
          <cell r="Q10" t="str">
            <v>117161J</v>
          </cell>
          <cell r="R10">
            <v>0</v>
          </cell>
          <cell r="S10">
            <v>5</v>
          </cell>
          <cell r="T10">
            <v>0</v>
          </cell>
          <cell r="U10">
            <v>0</v>
          </cell>
          <cell r="V10">
            <v>0</v>
          </cell>
          <cell r="W10">
            <v>0</v>
          </cell>
          <cell r="X10">
            <v>5</v>
          </cell>
          <cell r="Y10" t="str">
            <v/>
          </cell>
          <cell r="AB10" t="str">
            <v>117161J</v>
          </cell>
          <cell r="AC10">
            <v>5</v>
          </cell>
          <cell r="AD10">
            <v>0</v>
          </cell>
          <cell r="AE10">
            <v>0</v>
          </cell>
          <cell r="AF10">
            <v>0</v>
          </cell>
          <cell r="AG10">
            <v>0</v>
          </cell>
          <cell r="AH10">
            <v>10</v>
          </cell>
          <cell r="AI10">
            <v>15</v>
          </cell>
          <cell r="AL10" t="str">
            <v>116171J</v>
          </cell>
          <cell r="AM10">
            <v>0</v>
          </cell>
          <cell r="AN10">
            <v>0</v>
          </cell>
          <cell r="AO10">
            <v>0</v>
          </cell>
          <cell r="AP10">
            <v>0</v>
          </cell>
          <cell r="AQ10">
            <v>0</v>
          </cell>
          <cell r="AR10">
            <v>1</v>
          </cell>
          <cell r="AS10">
            <v>1</v>
          </cell>
        </row>
        <row r="11">
          <cell r="D11" t="str">
            <v>117181J</v>
          </cell>
          <cell r="E11">
            <v>10</v>
          </cell>
          <cell r="F11">
            <v>0</v>
          </cell>
          <cell r="G11">
            <v>0</v>
          </cell>
          <cell r="H11">
            <v>10</v>
          </cell>
          <cell r="I11">
            <v>0</v>
          </cell>
          <cell r="J11">
            <v>0</v>
          </cell>
          <cell r="K11">
            <v>20</v>
          </cell>
          <cell r="Q11" t="str">
            <v>117171J</v>
          </cell>
          <cell r="R11">
            <v>0</v>
          </cell>
          <cell r="S11">
            <v>0</v>
          </cell>
          <cell r="T11">
            <v>0</v>
          </cell>
          <cell r="U11">
            <v>0</v>
          </cell>
          <cell r="V11">
            <v>0</v>
          </cell>
          <cell r="W11">
            <v>300</v>
          </cell>
          <cell r="X11">
            <v>300</v>
          </cell>
          <cell r="Y11" t="str">
            <v/>
          </cell>
          <cell r="AB11" t="str">
            <v>117171J</v>
          </cell>
          <cell r="AC11">
            <v>200</v>
          </cell>
          <cell r="AD11">
            <v>46</v>
          </cell>
          <cell r="AE11">
            <v>50</v>
          </cell>
          <cell r="AF11">
            <v>109</v>
          </cell>
          <cell r="AG11">
            <v>196</v>
          </cell>
          <cell r="AH11">
            <v>210</v>
          </cell>
          <cell r="AI11">
            <v>811</v>
          </cell>
          <cell r="AL11" t="str">
            <v>116172J</v>
          </cell>
          <cell r="AM11">
            <v>26</v>
          </cell>
          <cell r="AN11">
            <v>50</v>
          </cell>
          <cell r="AO11">
            <v>20</v>
          </cell>
          <cell r="AP11">
            <v>150</v>
          </cell>
          <cell r="AQ11">
            <v>250</v>
          </cell>
          <cell r="AR11">
            <v>200</v>
          </cell>
          <cell r="AS11">
            <v>696</v>
          </cell>
        </row>
        <row r="12">
          <cell r="D12" t="str">
            <v>217951J</v>
          </cell>
          <cell r="E12">
            <v>1</v>
          </cell>
          <cell r="F12">
            <v>0</v>
          </cell>
          <cell r="G12">
            <v>0</v>
          </cell>
          <cell r="H12">
            <v>0</v>
          </cell>
          <cell r="I12">
            <v>0</v>
          </cell>
          <cell r="J12">
            <v>0</v>
          </cell>
          <cell r="K12">
            <v>1</v>
          </cell>
          <cell r="Q12" t="str">
            <v>117181J</v>
          </cell>
          <cell r="R12">
            <v>10</v>
          </cell>
          <cell r="S12">
            <v>0</v>
          </cell>
          <cell r="T12">
            <v>0</v>
          </cell>
          <cell r="U12">
            <v>10</v>
          </cell>
          <cell r="V12">
            <v>20</v>
          </cell>
          <cell r="W12">
            <v>33</v>
          </cell>
          <cell r="X12">
            <v>73</v>
          </cell>
          <cell r="Y12" t="str">
            <v/>
          </cell>
          <cell r="AB12" t="str">
            <v>117181J</v>
          </cell>
          <cell r="AC12">
            <v>10</v>
          </cell>
          <cell r="AD12">
            <v>0</v>
          </cell>
          <cell r="AE12">
            <v>0</v>
          </cell>
          <cell r="AF12">
            <v>20</v>
          </cell>
          <cell r="AG12">
            <v>0</v>
          </cell>
          <cell r="AH12">
            <v>0</v>
          </cell>
          <cell r="AI12">
            <v>30</v>
          </cell>
          <cell r="AL12" t="str">
            <v>116191J</v>
          </cell>
          <cell r="AM12">
            <v>200</v>
          </cell>
          <cell r="AN12">
            <v>0</v>
          </cell>
          <cell r="AO12">
            <v>33</v>
          </cell>
          <cell r="AP12">
            <v>0</v>
          </cell>
          <cell r="AQ12">
            <v>100</v>
          </cell>
          <cell r="AR12">
            <v>650</v>
          </cell>
          <cell r="AS12">
            <v>983</v>
          </cell>
        </row>
        <row r="13">
          <cell r="D13" t="str">
            <v>219647L</v>
          </cell>
          <cell r="E13">
            <v>0</v>
          </cell>
          <cell r="F13">
            <v>0</v>
          </cell>
          <cell r="G13">
            <v>0</v>
          </cell>
          <cell r="H13">
            <v>0</v>
          </cell>
          <cell r="I13">
            <v>300</v>
          </cell>
          <cell r="J13">
            <v>3</v>
          </cell>
          <cell r="K13">
            <v>303</v>
          </cell>
          <cell r="Q13" t="str">
            <v>217951J</v>
          </cell>
          <cell r="R13">
            <v>1</v>
          </cell>
          <cell r="S13">
            <v>1</v>
          </cell>
          <cell r="T13">
            <v>0</v>
          </cell>
          <cell r="U13">
            <v>5</v>
          </cell>
          <cell r="V13">
            <v>0</v>
          </cell>
          <cell r="W13">
            <v>45</v>
          </cell>
          <cell r="X13">
            <v>52</v>
          </cell>
          <cell r="Y13" t="str">
            <v/>
          </cell>
          <cell r="AB13" t="str">
            <v>217951J</v>
          </cell>
          <cell r="AC13">
            <v>1</v>
          </cell>
          <cell r="AD13">
            <v>2</v>
          </cell>
          <cell r="AE13">
            <v>0</v>
          </cell>
          <cell r="AF13">
            <v>0</v>
          </cell>
          <cell r="AG13">
            <v>0</v>
          </cell>
          <cell r="AH13">
            <v>20</v>
          </cell>
          <cell r="AI13">
            <v>23</v>
          </cell>
          <cell r="AL13" t="str">
            <v>116192J</v>
          </cell>
          <cell r="AM13">
            <v>18</v>
          </cell>
          <cell r="AN13">
            <v>10</v>
          </cell>
          <cell r="AO13">
            <v>0</v>
          </cell>
          <cell r="AP13">
            <v>8</v>
          </cell>
          <cell r="AQ13">
            <v>50</v>
          </cell>
          <cell r="AR13">
            <v>25</v>
          </cell>
          <cell r="AS13">
            <v>111</v>
          </cell>
        </row>
        <row r="14">
          <cell r="D14" t="str">
            <v>219647L</v>
          </cell>
          <cell r="E14">
            <v>0</v>
          </cell>
          <cell r="F14">
            <v>0</v>
          </cell>
          <cell r="G14">
            <v>0</v>
          </cell>
          <cell r="H14">
            <v>0</v>
          </cell>
          <cell r="I14">
            <v>300</v>
          </cell>
          <cell r="J14">
            <v>0</v>
          </cell>
          <cell r="K14">
            <v>300</v>
          </cell>
          <cell r="Q14" t="str">
            <v>219647L</v>
          </cell>
          <cell r="R14">
            <v>0</v>
          </cell>
          <cell r="S14">
            <v>0</v>
          </cell>
          <cell r="T14">
            <v>0</v>
          </cell>
          <cell r="U14">
            <v>0</v>
          </cell>
          <cell r="V14">
            <v>0</v>
          </cell>
          <cell r="W14">
            <v>0</v>
          </cell>
          <cell r="X14">
            <v>37</v>
          </cell>
          <cell r="AB14" t="str">
            <v>2196BMT</v>
          </cell>
          <cell r="AC14">
            <v>0</v>
          </cell>
          <cell r="AD14">
            <v>0</v>
          </cell>
          <cell r="AE14">
            <v>1</v>
          </cell>
          <cell r="AF14">
            <v>0</v>
          </cell>
          <cell r="AG14">
            <v>0</v>
          </cell>
          <cell r="AH14">
            <v>0</v>
          </cell>
          <cell r="AI14">
            <v>1</v>
          </cell>
          <cell r="AL14" t="str">
            <v>117151J</v>
          </cell>
          <cell r="AM14">
            <v>3</v>
          </cell>
          <cell r="AN14">
            <v>12</v>
          </cell>
          <cell r="AO14">
            <v>5</v>
          </cell>
          <cell r="AP14">
            <v>10</v>
          </cell>
          <cell r="AQ14">
            <v>0</v>
          </cell>
          <cell r="AR14">
            <v>20</v>
          </cell>
          <cell r="AS14">
            <v>50</v>
          </cell>
        </row>
        <row r="15">
          <cell r="D15" t="str">
            <v>219647L</v>
          </cell>
          <cell r="E15">
            <v>0</v>
          </cell>
          <cell r="F15">
            <v>0</v>
          </cell>
          <cell r="G15">
            <v>0</v>
          </cell>
          <cell r="H15">
            <v>0</v>
          </cell>
          <cell r="I15">
            <v>0</v>
          </cell>
          <cell r="J15">
            <v>3</v>
          </cell>
          <cell r="K15">
            <v>3</v>
          </cell>
          <cell r="Q15" t="str">
            <v>219647L</v>
          </cell>
          <cell r="R15">
            <v>0</v>
          </cell>
          <cell r="S15">
            <v>0</v>
          </cell>
          <cell r="T15">
            <v>0</v>
          </cell>
          <cell r="U15">
            <v>0</v>
          </cell>
          <cell r="V15">
            <v>0</v>
          </cell>
          <cell r="W15">
            <v>0</v>
          </cell>
          <cell r="X15">
            <v>22</v>
          </cell>
          <cell r="Y15" t="str">
            <v>*</v>
          </cell>
          <cell r="AB15" t="str">
            <v>2196BM5</v>
          </cell>
          <cell r="AC15">
            <v>0</v>
          </cell>
          <cell r="AD15">
            <v>1</v>
          </cell>
          <cell r="AE15">
            <v>0</v>
          </cell>
          <cell r="AF15">
            <v>0</v>
          </cell>
          <cell r="AG15">
            <v>0</v>
          </cell>
          <cell r="AH15">
            <v>0</v>
          </cell>
          <cell r="AI15">
            <v>1</v>
          </cell>
          <cell r="AL15" t="str">
            <v>117161J</v>
          </cell>
          <cell r="AM15">
            <v>0</v>
          </cell>
          <cell r="AN15">
            <v>5</v>
          </cell>
          <cell r="AO15">
            <v>0</v>
          </cell>
          <cell r="AP15">
            <v>5</v>
          </cell>
          <cell r="AQ15">
            <v>10</v>
          </cell>
          <cell r="AR15">
            <v>10</v>
          </cell>
          <cell r="AS15">
            <v>30</v>
          </cell>
        </row>
        <row r="16">
          <cell r="D16" t="str">
            <v>219713J</v>
          </cell>
          <cell r="E16">
            <v>12</v>
          </cell>
          <cell r="F16">
            <v>0</v>
          </cell>
          <cell r="G16">
            <v>3</v>
          </cell>
          <cell r="H16">
            <v>66</v>
          </cell>
          <cell r="I16">
            <v>16</v>
          </cell>
          <cell r="J16">
            <v>40</v>
          </cell>
          <cell r="K16">
            <v>137</v>
          </cell>
          <cell r="Q16" t="str">
            <v>219647L</v>
          </cell>
          <cell r="R16">
            <v>0</v>
          </cell>
          <cell r="S16">
            <v>0</v>
          </cell>
          <cell r="T16">
            <v>0</v>
          </cell>
          <cell r="U16">
            <v>0</v>
          </cell>
          <cell r="V16">
            <v>0</v>
          </cell>
          <cell r="W16">
            <v>0</v>
          </cell>
          <cell r="X16">
            <v>15</v>
          </cell>
          <cell r="Y16" t="str">
            <v/>
          </cell>
          <cell r="AB16" t="str">
            <v>2196BM7</v>
          </cell>
          <cell r="AC16">
            <v>0</v>
          </cell>
          <cell r="AD16">
            <v>0</v>
          </cell>
          <cell r="AE16">
            <v>0</v>
          </cell>
          <cell r="AF16">
            <v>0</v>
          </cell>
          <cell r="AG16">
            <v>0</v>
          </cell>
          <cell r="AH16">
            <v>50</v>
          </cell>
          <cell r="AI16">
            <v>50</v>
          </cell>
          <cell r="AL16" t="str">
            <v>117171J</v>
          </cell>
          <cell r="AM16">
            <v>546</v>
          </cell>
          <cell r="AN16">
            <v>345</v>
          </cell>
          <cell r="AO16">
            <v>130</v>
          </cell>
          <cell r="AP16">
            <v>530</v>
          </cell>
          <cell r="AQ16">
            <v>150</v>
          </cell>
          <cell r="AR16">
            <v>140</v>
          </cell>
          <cell r="AS16">
            <v>1841</v>
          </cell>
        </row>
        <row r="17">
          <cell r="D17" t="str">
            <v>219713J</v>
          </cell>
          <cell r="E17">
            <v>2</v>
          </cell>
          <cell r="F17">
            <v>0</v>
          </cell>
          <cell r="G17">
            <v>0</v>
          </cell>
          <cell r="H17">
            <v>0</v>
          </cell>
          <cell r="I17">
            <v>0</v>
          </cell>
          <cell r="J17">
            <v>0</v>
          </cell>
          <cell r="K17">
            <v>2</v>
          </cell>
          <cell r="Q17" t="str">
            <v>219713J</v>
          </cell>
          <cell r="R17">
            <v>39</v>
          </cell>
          <cell r="S17">
            <v>3</v>
          </cell>
          <cell r="T17">
            <v>0</v>
          </cell>
          <cell r="U17">
            <v>6</v>
          </cell>
          <cell r="V17">
            <v>34</v>
          </cell>
          <cell r="W17">
            <v>36</v>
          </cell>
          <cell r="X17">
            <v>118</v>
          </cell>
          <cell r="AB17" t="str">
            <v>21964BM</v>
          </cell>
          <cell r="AC17">
            <v>0</v>
          </cell>
          <cell r="AD17">
            <v>1</v>
          </cell>
          <cell r="AE17">
            <v>1</v>
          </cell>
          <cell r="AF17">
            <v>0</v>
          </cell>
          <cell r="AG17">
            <v>0</v>
          </cell>
          <cell r="AH17">
            <v>50</v>
          </cell>
          <cell r="AI17">
            <v>52</v>
          </cell>
          <cell r="AJ17">
            <v>52</v>
          </cell>
          <cell r="AL17" t="str">
            <v>117181J</v>
          </cell>
          <cell r="AM17">
            <v>10</v>
          </cell>
          <cell r="AN17">
            <v>20</v>
          </cell>
          <cell r="AO17">
            <v>0</v>
          </cell>
          <cell r="AP17">
            <v>45</v>
          </cell>
          <cell r="AQ17">
            <v>30</v>
          </cell>
          <cell r="AR17">
            <v>30</v>
          </cell>
          <cell r="AS17">
            <v>135</v>
          </cell>
        </row>
        <row r="18">
          <cell r="D18" t="str">
            <v>219713J</v>
          </cell>
          <cell r="E18">
            <v>0</v>
          </cell>
          <cell r="F18">
            <v>0</v>
          </cell>
          <cell r="G18">
            <v>2</v>
          </cell>
          <cell r="H18">
            <v>0</v>
          </cell>
          <cell r="I18">
            <v>2</v>
          </cell>
          <cell r="J18">
            <v>5</v>
          </cell>
          <cell r="K18">
            <v>9</v>
          </cell>
          <cell r="Q18" t="str">
            <v>219713J</v>
          </cell>
          <cell r="R18">
            <v>5</v>
          </cell>
          <cell r="S18">
            <v>0</v>
          </cell>
          <cell r="T18">
            <v>0</v>
          </cell>
          <cell r="U18">
            <v>0</v>
          </cell>
          <cell r="V18">
            <v>0</v>
          </cell>
          <cell r="W18">
            <v>5</v>
          </cell>
          <cell r="X18">
            <v>10</v>
          </cell>
          <cell r="Y18" t="str">
            <v>*</v>
          </cell>
          <cell r="AB18" t="str">
            <v>219647L</v>
          </cell>
          <cell r="AC18">
            <v>0</v>
          </cell>
          <cell r="AD18">
            <v>0</v>
          </cell>
          <cell r="AE18">
            <v>0</v>
          </cell>
          <cell r="AF18">
            <v>0</v>
          </cell>
          <cell r="AG18">
            <v>0</v>
          </cell>
          <cell r="AH18">
            <v>3</v>
          </cell>
          <cell r="AI18">
            <v>3</v>
          </cell>
          <cell r="AJ18">
            <v>3</v>
          </cell>
          <cell r="AL18" t="str">
            <v>217950J</v>
          </cell>
          <cell r="AM18">
            <v>0</v>
          </cell>
          <cell r="AN18">
            <v>0</v>
          </cell>
          <cell r="AO18">
            <v>0</v>
          </cell>
          <cell r="AP18">
            <v>-1</v>
          </cell>
          <cell r="AQ18">
            <v>0</v>
          </cell>
          <cell r="AR18">
            <v>0</v>
          </cell>
          <cell r="AS18">
            <v>-1</v>
          </cell>
        </row>
        <row r="19">
          <cell r="D19" t="str">
            <v>219713J</v>
          </cell>
          <cell r="E19">
            <v>0</v>
          </cell>
          <cell r="F19">
            <v>0</v>
          </cell>
          <cell r="G19">
            <v>0</v>
          </cell>
          <cell r="H19">
            <v>16</v>
          </cell>
          <cell r="I19">
            <v>3</v>
          </cell>
          <cell r="J19">
            <v>10</v>
          </cell>
          <cell r="K19">
            <v>29</v>
          </cell>
          <cell r="Q19" t="str">
            <v>219713J</v>
          </cell>
          <cell r="R19">
            <v>3</v>
          </cell>
          <cell r="S19">
            <v>1</v>
          </cell>
          <cell r="T19">
            <v>0</v>
          </cell>
          <cell r="U19">
            <v>0</v>
          </cell>
          <cell r="V19">
            <v>4</v>
          </cell>
          <cell r="W19">
            <v>4</v>
          </cell>
          <cell r="X19">
            <v>12</v>
          </cell>
          <cell r="Y19" t="str">
            <v/>
          </cell>
          <cell r="AB19" t="str">
            <v>219647L</v>
          </cell>
          <cell r="AC19">
            <v>0</v>
          </cell>
          <cell r="AD19">
            <v>0</v>
          </cell>
          <cell r="AE19">
            <v>0</v>
          </cell>
          <cell r="AF19">
            <v>0</v>
          </cell>
          <cell r="AG19">
            <v>0</v>
          </cell>
          <cell r="AH19">
            <v>2</v>
          </cell>
          <cell r="AI19">
            <v>2</v>
          </cell>
          <cell r="AL19" t="str">
            <v>217951J</v>
          </cell>
          <cell r="AM19">
            <v>10</v>
          </cell>
          <cell r="AN19">
            <v>4</v>
          </cell>
          <cell r="AO19">
            <v>4</v>
          </cell>
          <cell r="AP19">
            <v>7</v>
          </cell>
          <cell r="AQ19">
            <v>10</v>
          </cell>
          <cell r="AR19">
            <v>30</v>
          </cell>
          <cell r="AS19">
            <v>65</v>
          </cell>
        </row>
        <row r="20">
          <cell r="D20" t="str">
            <v>219713J</v>
          </cell>
          <cell r="E20">
            <v>10</v>
          </cell>
          <cell r="F20">
            <v>0</v>
          </cell>
          <cell r="G20">
            <v>0</v>
          </cell>
          <cell r="H20">
            <v>0</v>
          </cell>
          <cell r="I20">
            <v>0</v>
          </cell>
          <cell r="J20">
            <v>2</v>
          </cell>
          <cell r="K20">
            <v>12</v>
          </cell>
          <cell r="Q20" t="str">
            <v>219713J</v>
          </cell>
          <cell r="R20">
            <v>6</v>
          </cell>
          <cell r="S20">
            <v>0</v>
          </cell>
          <cell r="T20">
            <v>0</v>
          </cell>
          <cell r="U20">
            <v>0</v>
          </cell>
          <cell r="V20">
            <v>1</v>
          </cell>
          <cell r="W20">
            <v>8</v>
          </cell>
          <cell r="X20">
            <v>15</v>
          </cell>
          <cell r="Y20" t="str">
            <v/>
          </cell>
          <cell r="AB20" t="str">
            <v>21967L5</v>
          </cell>
          <cell r="AC20">
            <v>0</v>
          </cell>
          <cell r="AD20">
            <v>0</v>
          </cell>
          <cell r="AE20">
            <v>0</v>
          </cell>
          <cell r="AF20">
            <v>0</v>
          </cell>
          <cell r="AG20">
            <v>0</v>
          </cell>
          <cell r="AH20">
            <v>1</v>
          </cell>
          <cell r="AI20">
            <v>1</v>
          </cell>
          <cell r="AL20" t="str">
            <v>2196BMT</v>
          </cell>
          <cell r="AM20">
            <v>0</v>
          </cell>
          <cell r="AN20">
            <v>5</v>
          </cell>
          <cell r="AO20">
            <v>0</v>
          </cell>
          <cell r="AP20">
            <v>0</v>
          </cell>
          <cell r="AQ20">
            <v>0</v>
          </cell>
          <cell r="AR20">
            <v>1</v>
          </cell>
          <cell r="AS20">
            <v>6</v>
          </cell>
        </row>
        <row r="21">
          <cell r="D21" t="str">
            <v>219713J</v>
          </cell>
          <cell r="E21">
            <v>0</v>
          </cell>
          <cell r="F21">
            <v>0</v>
          </cell>
          <cell r="G21">
            <v>1</v>
          </cell>
          <cell r="H21">
            <v>50</v>
          </cell>
          <cell r="I21">
            <v>3</v>
          </cell>
          <cell r="J21">
            <v>0</v>
          </cell>
          <cell r="K21">
            <v>54</v>
          </cell>
          <cell r="Q21" t="str">
            <v>219713J</v>
          </cell>
          <cell r="R21">
            <v>5</v>
          </cell>
          <cell r="S21">
            <v>0</v>
          </cell>
          <cell r="T21">
            <v>0</v>
          </cell>
          <cell r="U21">
            <v>6</v>
          </cell>
          <cell r="V21">
            <v>3</v>
          </cell>
          <cell r="W21">
            <v>2</v>
          </cell>
          <cell r="X21">
            <v>16</v>
          </cell>
          <cell r="Y21" t="str">
            <v/>
          </cell>
          <cell r="AB21" t="str">
            <v>21967RT</v>
          </cell>
          <cell r="AC21">
            <v>0</v>
          </cell>
          <cell r="AD21">
            <v>0</v>
          </cell>
          <cell r="AE21">
            <v>0</v>
          </cell>
          <cell r="AF21">
            <v>0</v>
          </cell>
          <cell r="AG21">
            <v>0</v>
          </cell>
          <cell r="AH21">
            <v>0</v>
          </cell>
          <cell r="AI21">
            <v>58</v>
          </cell>
          <cell r="AL21" t="str">
            <v>219647L</v>
          </cell>
          <cell r="AM21">
            <v>0</v>
          </cell>
          <cell r="AN21">
            <v>0</v>
          </cell>
          <cell r="AO21">
            <v>0</v>
          </cell>
          <cell r="AP21">
            <v>1</v>
          </cell>
          <cell r="AQ21">
            <v>200</v>
          </cell>
          <cell r="AR21">
            <v>27</v>
          </cell>
          <cell r="AS21">
            <v>301</v>
          </cell>
          <cell r="AT21">
            <v>301</v>
          </cell>
        </row>
        <row r="22">
          <cell r="D22" t="str">
            <v>219713J</v>
          </cell>
          <cell r="E22">
            <v>0</v>
          </cell>
          <cell r="F22">
            <v>0</v>
          </cell>
          <cell r="G22">
            <v>0</v>
          </cell>
          <cell r="H22">
            <v>0</v>
          </cell>
          <cell r="I22">
            <v>8</v>
          </cell>
          <cell r="J22">
            <v>23</v>
          </cell>
          <cell r="K22">
            <v>31</v>
          </cell>
          <cell r="Q22" t="str">
            <v>219713J</v>
          </cell>
          <cell r="R22">
            <v>11</v>
          </cell>
          <cell r="S22">
            <v>0</v>
          </cell>
          <cell r="T22">
            <v>0</v>
          </cell>
          <cell r="U22">
            <v>0</v>
          </cell>
          <cell r="V22">
            <v>21</v>
          </cell>
          <cell r="W22">
            <v>12</v>
          </cell>
          <cell r="X22">
            <v>44</v>
          </cell>
          <cell r="Y22" t="str">
            <v/>
          </cell>
          <cell r="AB22" t="str">
            <v>21967R5</v>
          </cell>
          <cell r="AC22">
            <v>0</v>
          </cell>
          <cell r="AD22">
            <v>0</v>
          </cell>
          <cell r="AE22">
            <v>0</v>
          </cell>
          <cell r="AF22">
            <v>0</v>
          </cell>
          <cell r="AG22">
            <v>0</v>
          </cell>
          <cell r="AH22">
            <v>0</v>
          </cell>
          <cell r="AI22">
            <v>87</v>
          </cell>
          <cell r="AL22" t="str">
            <v>219647L</v>
          </cell>
          <cell r="AM22">
            <v>0</v>
          </cell>
          <cell r="AN22">
            <v>0</v>
          </cell>
          <cell r="AO22">
            <v>0</v>
          </cell>
          <cell r="AP22">
            <v>0</v>
          </cell>
          <cell r="AQ22">
            <v>200</v>
          </cell>
          <cell r="AR22">
            <v>0</v>
          </cell>
          <cell r="AS22">
            <v>200</v>
          </cell>
        </row>
        <row r="23">
          <cell r="D23" t="str">
            <v>21974DM</v>
          </cell>
          <cell r="E23">
            <v>0</v>
          </cell>
          <cell r="F23">
            <v>0</v>
          </cell>
          <cell r="G23">
            <v>0</v>
          </cell>
          <cell r="H23">
            <v>0</v>
          </cell>
          <cell r="I23">
            <v>150</v>
          </cell>
          <cell r="J23">
            <v>0</v>
          </cell>
          <cell r="K23">
            <v>150</v>
          </cell>
          <cell r="Q23" t="str">
            <v>219713J</v>
          </cell>
          <cell r="R23">
            <v>1</v>
          </cell>
          <cell r="S23">
            <v>0</v>
          </cell>
          <cell r="T23">
            <v>0</v>
          </cell>
          <cell r="U23">
            <v>0</v>
          </cell>
          <cell r="V23">
            <v>0</v>
          </cell>
          <cell r="W23">
            <v>0</v>
          </cell>
          <cell r="X23">
            <v>1</v>
          </cell>
          <cell r="Y23" t="str">
            <v/>
          </cell>
          <cell r="AB23" t="str">
            <v>2197DMT</v>
          </cell>
          <cell r="AC23">
            <v>20</v>
          </cell>
          <cell r="AD23">
            <v>5</v>
          </cell>
          <cell r="AE23">
            <v>0</v>
          </cell>
          <cell r="AF23">
            <v>0</v>
          </cell>
          <cell r="AG23">
            <v>100</v>
          </cell>
          <cell r="AH23">
            <v>10</v>
          </cell>
          <cell r="AI23">
            <v>135</v>
          </cell>
          <cell r="AL23" t="str">
            <v>21967LF</v>
          </cell>
          <cell r="AM23">
            <v>0</v>
          </cell>
          <cell r="AN23">
            <v>0</v>
          </cell>
          <cell r="AO23">
            <v>0</v>
          </cell>
          <cell r="AP23">
            <v>1</v>
          </cell>
          <cell r="AQ23">
            <v>0</v>
          </cell>
          <cell r="AR23">
            <v>0</v>
          </cell>
          <cell r="AS23">
            <v>1</v>
          </cell>
        </row>
        <row r="24">
          <cell r="D24" t="str">
            <v>21974DM</v>
          </cell>
          <cell r="E24">
            <v>0</v>
          </cell>
          <cell r="F24">
            <v>0</v>
          </cell>
          <cell r="G24">
            <v>0</v>
          </cell>
          <cell r="H24">
            <v>0</v>
          </cell>
          <cell r="I24">
            <v>50</v>
          </cell>
          <cell r="J24">
            <v>0</v>
          </cell>
          <cell r="K24">
            <v>50</v>
          </cell>
          <cell r="Q24" t="str">
            <v>219713J</v>
          </cell>
          <cell r="R24">
            <v>3</v>
          </cell>
          <cell r="S24">
            <v>2</v>
          </cell>
          <cell r="T24">
            <v>0</v>
          </cell>
          <cell r="U24">
            <v>0</v>
          </cell>
          <cell r="V24">
            <v>5</v>
          </cell>
          <cell r="W24">
            <v>5</v>
          </cell>
          <cell r="X24">
            <v>15</v>
          </cell>
          <cell r="Y24" t="str">
            <v/>
          </cell>
          <cell r="AB24" t="str">
            <v>2197DM5</v>
          </cell>
          <cell r="AC24">
            <v>6</v>
          </cell>
          <cell r="AD24">
            <v>0</v>
          </cell>
          <cell r="AE24">
            <v>3</v>
          </cell>
          <cell r="AF24">
            <v>20</v>
          </cell>
          <cell r="AG24">
            <v>150</v>
          </cell>
          <cell r="AH24">
            <v>0</v>
          </cell>
          <cell r="AI24">
            <v>179</v>
          </cell>
          <cell r="AL24" t="str">
            <v>21967L5</v>
          </cell>
          <cell r="AM24">
            <v>0</v>
          </cell>
          <cell r="AN24">
            <v>0</v>
          </cell>
          <cell r="AO24">
            <v>0</v>
          </cell>
          <cell r="AP24">
            <v>0</v>
          </cell>
          <cell r="AQ24">
            <v>0</v>
          </cell>
          <cell r="AR24">
            <v>27</v>
          </cell>
          <cell r="AS24">
            <v>27</v>
          </cell>
        </row>
        <row r="25">
          <cell r="D25" t="str">
            <v>21974DM</v>
          </cell>
          <cell r="E25">
            <v>0</v>
          </cell>
          <cell r="F25">
            <v>0</v>
          </cell>
          <cell r="G25">
            <v>0</v>
          </cell>
          <cell r="H25">
            <v>0</v>
          </cell>
          <cell r="I25">
            <v>50</v>
          </cell>
          <cell r="J25">
            <v>0</v>
          </cell>
          <cell r="K25">
            <v>50</v>
          </cell>
          <cell r="Q25" t="str">
            <v>219713J</v>
          </cell>
          <cell r="R25">
            <v>5</v>
          </cell>
          <cell r="S25">
            <v>0</v>
          </cell>
          <cell r="T25">
            <v>0</v>
          </cell>
          <cell r="U25">
            <v>0</v>
          </cell>
          <cell r="V25">
            <v>0</v>
          </cell>
          <cell r="W25">
            <v>0</v>
          </cell>
          <cell r="X25">
            <v>5</v>
          </cell>
          <cell r="Y25" t="str">
            <v/>
          </cell>
          <cell r="AB25" t="str">
            <v>2197DM7</v>
          </cell>
          <cell r="AC25">
            <v>35</v>
          </cell>
          <cell r="AD25">
            <v>18</v>
          </cell>
          <cell r="AE25">
            <v>0</v>
          </cell>
          <cell r="AF25">
            <v>30</v>
          </cell>
          <cell r="AG25">
            <v>300</v>
          </cell>
          <cell r="AH25">
            <v>0</v>
          </cell>
          <cell r="AI25">
            <v>383</v>
          </cell>
          <cell r="AL25" t="str">
            <v>21967RT</v>
          </cell>
          <cell r="AM25">
            <v>0</v>
          </cell>
          <cell r="AN25">
            <v>0</v>
          </cell>
          <cell r="AO25">
            <v>0</v>
          </cell>
          <cell r="AP25">
            <v>0</v>
          </cell>
          <cell r="AQ25">
            <v>0</v>
          </cell>
          <cell r="AR25">
            <v>0</v>
          </cell>
          <cell r="AS25">
            <v>73</v>
          </cell>
        </row>
        <row r="26">
          <cell r="D26" t="str">
            <v>21974DM</v>
          </cell>
          <cell r="E26">
            <v>0</v>
          </cell>
          <cell r="F26">
            <v>0</v>
          </cell>
          <cell r="G26">
            <v>0</v>
          </cell>
          <cell r="H26">
            <v>0</v>
          </cell>
          <cell r="I26">
            <v>50</v>
          </cell>
          <cell r="J26">
            <v>0</v>
          </cell>
          <cell r="K26">
            <v>50</v>
          </cell>
          <cell r="Q26" t="str">
            <v>219750L</v>
          </cell>
          <cell r="R26">
            <v>0</v>
          </cell>
          <cell r="S26">
            <v>0</v>
          </cell>
          <cell r="T26">
            <v>0</v>
          </cell>
          <cell r="U26">
            <v>0</v>
          </cell>
          <cell r="V26">
            <v>0</v>
          </cell>
          <cell r="W26">
            <v>1</v>
          </cell>
          <cell r="X26">
            <v>1</v>
          </cell>
          <cell r="Y26" t="str">
            <v/>
          </cell>
          <cell r="AB26" t="str">
            <v>21970M5</v>
          </cell>
          <cell r="AC26">
            <v>0</v>
          </cell>
          <cell r="AD26">
            <v>0</v>
          </cell>
          <cell r="AE26">
            <v>0</v>
          </cell>
          <cell r="AF26">
            <v>0</v>
          </cell>
          <cell r="AG26">
            <v>1</v>
          </cell>
          <cell r="AH26">
            <v>0</v>
          </cell>
          <cell r="AI26">
            <v>1</v>
          </cell>
          <cell r="AL26" t="str">
            <v>21967R5</v>
          </cell>
          <cell r="AM26">
            <v>0</v>
          </cell>
          <cell r="AN26">
            <v>0</v>
          </cell>
          <cell r="AO26">
            <v>0</v>
          </cell>
          <cell r="AP26">
            <v>0</v>
          </cell>
          <cell r="AQ26">
            <v>0</v>
          </cell>
          <cell r="AR26">
            <v>0</v>
          </cell>
          <cell r="AS26">
            <v>75</v>
          </cell>
        </row>
        <row r="27">
          <cell r="D27" t="str">
            <v>219753M</v>
          </cell>
          <cell r="E27">
            <v>4</v>
          </cell>
          <cell r="F27">
            <v>0</v>
          </cell>
          <cell r="G27">
            <v>0</v>
          </cell>
          <cell r="H27">
            <v>3</v>
          </cell>
          <cell r="I27">
            <v>6</v>
          </cell>
          <cell r="J27">
            <v>0</v>
          </cell>
          <cell r="K27">
            <v>13</v>
          </cell>
          <cell r="Q27" t="str">
            <v>219753M</v>
          </cell>
          <cell r="R27">
            <v>2</v>
          </cell>
          <cell r="S27">
            <v>0</v>
          </cell>
          <cell r="T27">
            <v>1</v>
          </cell>
          <cell r="U27">
            <v>13</v>
          </cell>
          <cell r="V27">
            <v>9</v>
          </cell>
          <cell r="W27">
            <v>0</v>
          </cell>
          <cell r="X27">
            <v>25</v>
          </cell>
          <cell r="AB27" t="str">
            <v>21973MA</v>
          </cell>
          <cell r="AC27">
            <v>0</v>
          </cell>
          <cell r="AD27">
            <v>0</v>
          </cell>
          <cell r="AE27">
            <v>0</v>
          </cell>
          <cell r="AF27">
            <v>4</v>
          </cell>
          <cell r="AG27">
            <v>16</v>
          </cell>
          <cell r="AH27">
            <v>0</v>
          </cell>
          <cell r="AI27">
            <v>20</v>
          </cell>
          <cell r="AL27" t="str">
            <v>2197DMT</v>
          </cell>
          <cell r="AM27">
            <v>21</v>
          </cell>
          <cell r="AN27">
            <v>1</v>
          </cell>
          <cell r="AO27">
            <v>0</v>
          </cell>
          <cell r="AP27">
            <v>65</v>
          </cell>
          <cell r="AQ27">
            <v>100</v>
          </cell>
          <cell r="AR27">
            <v>30</v>
          </cell>
          <cell r="AS27">
            <v>217</v>
          </cell>
        </row>
        <row r="28">
          <cell r="D28" t="str">
            <v>219753M</v>
          </cell>
          <cell r="E28">
            <v>0</v>
          </cell>
          <cell r="F28">
            <v>0</v>
          </cell>
          <cell r="G28">
            <v>0</v>
          </cell>
          <cell r="H28">
            <v>0</v>
          </cell>
          <cell r="I28">
            <v>2</v>
          </cell>
          <cell r="J28">
            <v>0</v>
          </cell>
          <cell r="K28">
            <v>2</v>
          </cell>
          <cell r="Q28" t="str">
            <v>219753M</v>
          </cell>
          <cell r="R28">
            <v>1</v>
          </cell>
          <cell r="S28">
            <v>0</v>
          </cell>
          <cell r="T28">
            <v>0</v>
          </cell>
          <cell r="U28">
            <v>0</v>
          </cell>
          <cell r="V28">
            <v>3</v>
          </cell>
          <cell r="W28">
            <v>0</v>
          </cell>
          <cell r="X28">
            <v>4</v>
          </cell>
          <cell r="Y28" t="str">
            <v>*</v>
          </cell>
          <cell r="AB28" t="str">
            <v>21973MT</v>
          </cell>
          <cell r="AC28">
            <v>0</v>
          </cell>
          <cell r="AD28">
            <v>3</v>
          </cell>
          <cell r="AE28">
            <v>2</v>
          </cell>
          <cell r="AF28">
            <v>14</v>
          </cell>
          <cell r="AG28">
            <v>56</v>
          </cell>
          <cell r="AH28">
            <v>0</v>
          </cell>
          <cell r="AI28">
            <v>75</v>
          </cell>
          <cell r="AL28" t="str">
            <v>2197DM5</v>
          </cell>
          <cell r="AM28">
            <v>6</v>
          </cell>
          <cell r="AN28">
            <v>0</v>
          </cell>
          <cell r="AO28">
            <v>2</v>
          </cell>
          <cell r="AP28">
            <v>20</v>
          </cell>
          <cell r="AQ28">
            <v>80</v>
          </cell>
          <cell r="AR28">
            <v>781</v>
          </cell>
          <cell r="AS28">
            <v>889</v>
          </cell>
        </row>
        <row r="29">
          <cell r="D29" t="str">
            <v>219753M</v>
          </cell>
          <cell r="E29">
            <v>0</v>
          </cell>
          <cell r="F29">
            <v>0</v>
          </cell>
          <cell r="G29">
            <v>0</v>
          </cell>
          <cell r="H29">
            <v>1</v>
          </cell>
          <cell r="I29">
            <v>2</v>
          </cell>
          <cell r="J29">
            <v>0</v>
          </cell>
          <cell r="K29">
            <v>3</v>
          </cell>
          <cell r="Q29" t="str">
            <v>219753M</v>
          </cell>
          <cell r="R29">
            <v>1</v>
          </cell>
          <cell r="S29">
            <v>0</v>
          </cell>
          <cell r="T29">
            <v>0</v>
          </cell>
          <cell r="U29">
            <v>0</v>
          </cell>
          <cell r="V29">
            <v>1</v>
          </cell>
          <cell r="W29">
            <v>0</v>
          </cell>
          <cell r="X29">
            <v>2</v>
          </cell>
          <cell r="Y29" t="str">
            <v/>
          </cell>
          <cell r="AB29" t="str">
            <v>21973M7</v>
          </cell>
          <cell r="AC29">
            <v>0</v>
          </cell>
          <cell r="AD29">
            <v>2</v>
          </cell>
          <cell r="AE29">
            <v>0</v>
          </cell>
          <cell r="AF29">
            <v>4</v>
          </cell>
          <cell r="AG29">
            <v>46</v>
          </cell>
          <cell r="AH29">
            <v>0</v>
          </cell>
          <cell r="AI29">
            <v>52</v>
          </cell>
          <cell r="AL29" t="str">
            <v>2197DM7</v>
          </cell>
          <cell r="AM29">
            <v>29</v>
          </cell>
          <cell r="AN29">
            <v>1</v>
          </cell>
          <cell r="AO29">
            <v>0</v>
          </cell>
          <cell r="AP29">
            <v>70</v>
          </cell>
          <cell r="AQ29">
            <v>200</v>
          </cell>
          <cell r="AR29">
            <v>200</v>
          </cell>
          <cell r="AS29">
            <v>500</v>
          </cell>
        </row>
        <row r="30">
          <cell r="D30" t="str">
            <v>219753M</v>
          </cell>
          <cell r="E30">
            <v>2</v>
          </cell>
          <cell r="F30">
            <v>0</v>
          </cell>
          <cell r="G30">
            <v>0</v>
          </cell>
          <cell r="H30">
            <v>0</v>
          </cell>
          <cell r="I30">
            <v>0</v>
          </cell>
          <cell r="J30">
            <v>0</v>
          </cell>
          <cell r="K30">
            <v>2</v>
          </cell>
          <cell r="Q30" t="str">
            <v>219753M</v>
          </cell>
          <cell r="R30">
            <v>0</v>
          </cell>
          <cell r="S30">
            <v>0</v>
          </cell>
          <cell r="T30">
            <v>0</v>
          </cell>
          <cell r="U30">
            <v>2</v>
          </cell>
          <cell r="V30">
            <v>4</v>
          </cell>
          <cell r="W30">
            <v>0</v>
          </cell>
          <cell r="X30">
            <v>6</v>
          </cell>
          <cell r="Y30" t="str">
            <v/>
          </cell>
          <cell r="AB30" t="str">
            <v>21974DM</v>
          </cell>
          <cell r="AC30">
            <v>61</v>
          </cell>
          <cell r="AD30">
            <v>28</v>
          </cell>
          <cell r="AE30">
            <v>3</v>
          </cell>
          <cell r="AF30">
            <v>50</v>
          </cell>
          <cell r="AG30">
            <v>550</v>
          </cell>
          <cell r="AH30">
            <v>260</v>
          </cell>
          <cell r="AI30">
            <v>952</v>
          </cell>
          <cell r="AJ30">
            <v>952</v>
          </cell>
          <cell r="AL30" t="str">
            <v>219713E</v>
          </cell>
          <cell r="AM30">
            <v>0</v>
          </cell>
          <cell r="AN30">
            <v>0</v>
          </cell>
          <cell r="AO30">
            <v>0</v>
          </cell>
          <cell r="AP30">
            <v>1</v>
          </cell>
          <cell r="AQ30">
            <v>1</v>
          </cell>
          <cell r="AR30">
            <v>2</v>
          </cell>
          <cell r="AS30">
            <v>4</v>
          </cell>
        </row>
        <row r="31">
          <cell r="D31" t="str">
            <v>219753M</v>
          </cell>
          <cell r="E31">
            <v>1</v>
          </cell>
          <cell r="F31">
            <v>0</v>
          </cell>
          <cell r="G31">
            <v>0</v>
          </cell>
          <cell r="H31">
            <v>0</v>
          </cell>
          <cell r="I31">
            <v>1</v>
          </cell>
          <cell r="J31">
            <v>0</v>
          </cell>
          <cell r="K31">
            <v>2</v>
          </cell>
          <cell r="Q31" t="str">
            <v>219753M</v>
          </cell>
          <cell r="R31">
            <v>0</v>
          </cell>
          <cell r="S31">
            <v>0</v>
          </cell>
          <cell r="T31">
            <v>0</v>
          </cell>
          <cell r="U31">
            <v>1</v>
          </cell>
          <cell r="V31">
            <v>1</v>
          </cell>
          <cell r="W31">
            <v>0</v>
          </cell>
          <cell r="X31">
            <v>2</v>
          </cell>
          <cell r="Y31" t="str">
            <v/>
          </cell>
          <cell r="AB31" t="str">
            <v>21974DM</v>
          </cell>
          <cell r="AC31">
            <v>0</v>
          </cell>
          <cell r="AD31">
            <v>5</v>
          </cell>
          <cell r="AE31">
            <v>0</v>
          </cell>
          <cell r="AF31">
            <v>0</v>
          </cell>
          <cell r="AG31">
            <v>0</v>
          </cell>
          <cell r="AH31">
            <v>250</v>
          </cell>
          <cell r="AI31">
            <v>255</v>
          </cell>
          <cell r="AL31" t="str">
            <v>219713J</v>
          </cell>
          <cell r="AM31">
            <v>10</v>
          </cell>
          <cell r="AN31">
            <v>0</v>
          </cell>
          <cell r="AO31">
            <v>1</v>
          </cell>
          <cell r="AP31">
            <v>6</v>
          </cell>
          <cell r="AQ31">
            <v>19</v>
          </cell>
          <cell r="AR31">
            <v>55</v>
          </cell>
          <cell r="AS31">
            <v>91</v>
          </cell>
          <cell r="AT31">
            <v>91</v>
          </cell>
        </row>
        <row r="32">
          <cell r="D32" t="str">
            <v>219753M</v>
          </cell>
          <cell r="E32">
            <v>1</v>
          </cell>
          <cell r="F32">
            <v>0</v>
          </cell>
          <cell r="G32">
            <v>0</v>
          </cell>
          <cell r="H32">
            <v>0</v>
          </cell>
          <cell r="I32">
            <v>1</v>
          </cell>
          <cell r="J32">
            <v>0</v>
          </cell>
          <cell r="K32">
            <v>2</v>
          </cell>
          <cell r="Q32" t="str">
            <v>219753M</v>
          </cell>
          <cell r="R32">
            <v>0</v>
          </cell>
          <cell r="S32">
            <v>0</v>
          </cell>
          <cell r="T32">
            <v>1</v>
          </cell>
          <cell r="U32">
            <v>10</v>
          </cell>
          <cell r="V32">
            <v>0</v>
          </cell>
          <cell r="W32">
            <v>0</v>
          </cell>
          <cell r="X32">
            <v>11</v>
          </cell>
          <cell r="Y32" t="str">
            <v/>
          </cell>
          <cell r="AB32" t="str">
            <v>219750M</v>
          </cell>
          <cell r="AC32">
            <v>0</v>
          </cell>
          <cell r="AD32">
            <v>0</v>
          </cell>
          <cell r="AE32">
            <v>0</v>
          </cell>
          <cell r="AF32">
            <v>0</v>
          </cell>
          <cell r="AG32">
            <v>0</v>
          </cell>
          <cell r="AH32">
            <v>1</v>
          </cell>
          <cell r="AI32">
            <v>1</v>
          </cell>
          <cell r="AL32" t="str">
            <v>219713J</v>
          </cell>
          <cell r="AM32">
            <v>6</v>
          </cell>
          <cell r="AN32">
            <v>0</v>
          </cell>
          <cell r="AO32">
            <v>0</v>
          </cell>
          <cell r="AP32">
            <v>1</v>
          </cell>
          <cell r="AQ32">
            <v>6</v>
          </cell>
          <cell r="AR32">
            <v>6</v>
          </cell>
          <cell r="AS32">
            <v>19</v>
          </cell>
        </row>
        <row r="33">
          <cell r="D33" t="str">
            <v>219753M</v>
          </cell>
          <cell r="E33">
            <v>0</v>
          </cell>
          <cell r="F33">
            <v>0</v>
          </cell>
          <cell r="G33">
            <v>0</v>
          </cell>
          <cell r="H33">
            <v>2</v>
          </cell>
          <cell r="I33">
            <v>0</v>
          </cell>
          <cell r="J33">
            <v>0</v>
          </cell>
          <cell r="K33">
            <v>2</v>
          </cell>
          <cell r="Q33" t="str">
            <v>21977EJ</v>
          </cell>
          <cell r="R33">
            <v>8</v>
          </cell>
          <cell r="S33">
            <v>0</v>
          </cell>
          <cell r="T33">
            <v>1</v>
          </cell>
          <cell r="U33">
            <v>0</v>
          </cell>
          <cell r="V33">
            <v>1</v>
          </cell>
          <cell r="W33">
            <v>81</v>
          </cell>
          <cell r="X33">
            <v>91</v>
          </cell>
          <cell r="AB33" t="str">
            <v>219753M</v>
          </cell>
          <cell r="AC33">
            <v>0</v>
          </cell>
          <cell r="AD33">
            <v>8</v>
          </cell>
          <cell r="AE33">
            <v>4</v>
          </cell>
          <cell r="AF33">
            <v>23</v>
          </cell>
          <cell r="AG33">
            <v>147</v>
          </cell>
          <cell r="AH33">
            <v>0</v>
          </cell>
          <cell r="AI33">
            <v>182</v>
          </cell>
          <cell r="AJ33">
            <v>182</v>
          </cell>
          <cell r="AL33" t="str">
            <v>219713R</v>
          </cell>
          <cell r="AM33">
            <v>1</v>
          </cell>
          <cell r="AN33">
            <v>0</v>
          </cell>
          <cell r="AO33">
            <v>0</v>
          </cell>
          <cell r="AP33">
            <v>1</v>
          </cell>
          <cell r="AQ33">
            <v>2</v>
          </cell>
          <cell r="AR33">
            <v>6</v>
          </cell>
          <cell r="AS33">
            <v>10</v>
          </cell>
        </row>
        <row r="34">
          <cell r="D34" t="str">
            <v>21977EJ</v>
          </cell>
          <cell r="E34">
            <v>1</v>
          </cell>
          <cell r="F34">
            <v>0</v>
          </cell>
          <cell r="G34">
            <v>0</v>
          </cell>
          <cell r="H34">
            <v>0</v>
          </cell>
          <cell r="I34">
            <v>0</v>
          </cell>
          <cell r="J34">
            <v>5</v>
          </cell>
          <cell r="K34">
            <v>6</v>
          </cell>
          <cell r="Q34" t="str">
            <v>21977EJ</v>
          </cell>
          <cell r="R34">
            <v>0</v>
          </cell>
          <cell r="S34">
            <v>0</v>
          </cell>
          <cell r="T34">
            <v>0</v>
          </cell>
          <cell r="U34">
            <v>0</v>
          </cell>
          <cell r="V34">
            <v>0</v>
          </cell>
          <cell r="W34">
            <v>30</v>
          </cell>
          <cell r="X34">
            <v>30</v>
          </cell>
          <cell r="Y34" t="str">
            <v>*</v>
          </cell>
          <cell r="AB34" t="str">
            <v>219753M</v>
          </cell>
          <cell r="AC34">
            <v>0</v>
          </cell>
          <cell r="AD34">
            <v>3</v>
          </cell>
          <cell r="AE34">
            <v>2</v>
          </cell>
          <cell r="AF34">
            <v>1</v>
          </cell>
          <cell r="AG34">
            <v>29</v>
          </cell>
          <cell r="AH34">
            <v>0</v>
          </cell>
          <cell r="AI34">
            <v>35</v>
          </cell>
          <cell r="AL34" t="str">
            <v>219713T</v>
          </cell>
          <cell r="AM34">
            <v>2</v>
          </cell>
          <cell r="AN34">
            <v>0</v>
          </cell>
          <cell r="AO34">
            <v>0</v>
          </cell>
          <cell r="AP34">
            <v>1</v>
          </cell>
          <cell r="AQ34">
            <v>3</v>
          </cell>
          <cell r="AR34">
            <v>6</v>
          </cell>
          <cell r="AS34">
            <v>12</v>
          </cell>
        </row>
        <row r="35">
          <cell r="D35" t="str">
            <v>21977EJ</v>
          </cell>
          <cell r="E35">
            <v>0</v>
          </cell>
          <cell r="F35">
            <v>0</v>
          </cell>
          <cell r="G35">
            <v>0</v>
          </cell>
          <cell r="H35">
            <v>0</v>
          </cell>
          <cell r="I35">
            <v>0</v>
          </cell>
          <cell r="J35">
            <v>5</v>
          </cell>
          <cell r="K35">
            <v>5</v>
          </cell>
          <cell r="Q35" t="str">
            <v>21977EJ</v>
          </cell>
          <cell r="R35">
            <v>1</v>
          </cell>
          <cell r="S35">
            <v>0</v>
          </cell>
          <cell r="T35">
            <v>0</v>
          </cell>
          <cell r="U35">
            <v>0</v>
          </cell>
          <cell r="V35">
            <v>0</v>
          </cell>
          <cell r="W35">
            <v>1</v>
          </cell>
          <cell r="X35">
            <v>2</v>
          </cell>
          <cell r="Y35" t="str">
            <v/>
          </cell>
          <cell r="AB35" t="str">
            <v>21977EJ</v>
          </cell>
          <cell r="AC35">
            <v>40</v>
          </cell>
          <cell r="AD35">
            <v>40</v>
          </cell>
          <cell r="AE35">
            <v>60</v>
          </cell>
          <cell r="AF35">
            <v>115</v>
          </cell>
          <cell r="AG35">
            <v>280</v>
          </cell>
          <cell r="AH35">
            <v>220</v>
          </cell>
          <cell r="AI35">
            <v>755</v>
          </cell>
          <cell r="AJ35">
            <v>755</v>
          </cell>
          <cell r="AL35" t="str">
            <v>2197131</v>
          </cell>
          <cell r="AM35">
            <v>0</v>
          </cell>
          <cell r="AN35">
            <v>0</v>
          </cell>
          <cell r="AO35">
            <v>0</v>
          </cell>
          <cell r="AP35">
            <v>0</v>
          </cell>
          <cell r="AQ35">
            <v>1</v>
          </cell>
          <cell r="AR35">
            <v>0</v>
          </cell>
          <cell r="AS35">
            <v>1</v>
          </cell>
        </row>
        <row r="36">
          <cell r="D36" t="str">
            <v>21977EJ</v>
          </cell>
          <cell r="E36">
            <v>1</v>
          </cell>
          <cell r="F36">
            <v>0</v>
          </cell>
          <cell r="G36">
            <v>0</v>
          </cell>
          <cell r="H36">
            <v>0</v>
          </cell>
          <cell r="I36">
            <v>0</v>
          </cell>
          <cell r="J36">
            <v>0</v>
          </cell>
          <cell r="K36">
            <v>1</v>
          </cell>
          <cell r="Q36" t="str">
            <v>21977EJ</v>
          </cell>
          <cell r="R36">
            <v>0</v>
          </cell>
          <cell r="S36">
            <v>0</v>
          </cell>
          <cell r="T36">
            <v>1</v>
          </cell>
          <cell r="U36">
            <v>0</v>
          </cell>
          <cell r="V36">
            <v>0</v>
          </cell>
          <cell r="W36">
            <v>10</v>
          </cell>
          <cell r="X36">
            <v>11</v>
          </cell>
          <cell r="Y36" t="str">
            <v/>
          </cell>
          <cell r="AB36" t="str">
            <v>21977EJ</v>
          </cell>
          <cell r="AC36">
            <v>30</v>
          </cell>
          <cell r="AD36">
            <v>10</v>
          </cell>
          <cell r="AE36">
            <v>0</v>
          </cell>
          <cell r="AF36">
            <v>15</v>
          </cell>
          <cell r="AG36">
            <v>30</v>
          </cell>
          <cell r="AH36">
            <v>10</v>
          </cell>
          <cell r="AI36">
            <v>95</v>
          </cell>
          <cell r="AL36" t="str">
            <v>2197135</v>
          </cell>
          <cell r="AM36">
            <v>0</v>
          </cell>
          <cell r="AN36">
            <v>0</v>
          </cell>
          <cell r="AO36">
            <v>0</v>
          </cell>
          <cell r="AP36">
            <v>0</v>
          </cell>
          <cell r="AQ36">
            <v>0</v>
          </cell>
          <cell r="AR36">
            <v>1</v>
          </cell>
          <cell r="AS36">
            <v>1</v>
          </cell>
        </row>
        <row r="37">
          <cell r="D37" t="str">
            <v>260971J</v>
          </cell>
          <cell r="E37">
            <v>10</v>
          </cell>
          <cell r="F37">
            <v>0</v>
          </cell>
          <cell r="G37">
            <v>0</v>
          </cell>
          <cell r="H37">
            <v>0</v>
          </cell>
          <cell r="I37">
            <v>0</v>
          </cell>
          <cell r="J37">
            <v>50</v>
          </cell>
          <cell r="K37">
            <v>60</v>
          </cell>
          <cell r="Q37" t="str">
            <v>21977EJ</v>
          </cell>
          <cell r="R37">
            <v>3</v>
          </cell>
          <cell r="S37">
            <v>0</v>
          </cell>
          <cell r="T37">
            <v>0</v>
          </cell>
          <cell r="U37">
            <v>0</v>
          </cell>
          <cell r="V37">
            <v>0</v>
          </cell>
          <cell r="W37">
            <v>40</v>
          </cell>
          <cell r="X37">
            <v>43</v>
          </cell>
          <cell r="Y37" t="str">
            <v/>
          </cell>
          <cell r="AB37" t="str">
            <v>21977E5</v>
          </cell>
          <cell r="AC37">
            <v>5</v>
          </cell>
          <cell r="AD37">
            <v>10</v>
          </cell>
          <cell r="AE37">
            <v>30</v>
          </cell>
          <cell r="AF37">
            <v>50</v>
          </cell>
          <cell r="AG37">
            <v>100</v>
          </cell>
          <cell r="AH37">
            <v>80</v>
          </cell>
          <cell r="AI37">
            <v>275</v>
          </cell>
          <cell r="AL37" t="str">
            <v>2197137</v>
          </cell>
          <cell r="AM37">
            <v>1</v>
          </cell>
          <cell r="AN37">
            <v>0</v>
          </cell>
          <cell r="AO37">
            <v>1</v>
          </cell>
          <cell r="AP37">
            <v>2</v>
          </cell>
          <cell r="AQ37">
            <v>6</v>
          </cell>
          <cell r="AR37">
            <v>34</v>
          </cell>
          <cell r="AS37">
            <v>44</v>
          </cell>
        </row>
        <row r="38">
          <cell r="D38" t="str">
            <v>260973J</v>
          </cell>
          <cell r="E38">
            <v>5</v>
          </cell>
          <cell r="F38">
            <v>0</v>
          </cell>
          <cell r="G38">
            <v>0</v>
          </cell>
          <cell r="H38">
            <v>0</v>
          </cell>
          <cell r="I38">
            <v>0</v>
          </cell>
          <cell r="J38">
            <v>0</v>
          </cell>
          <cell r="K38">
            <v>5</v>
          </cell>
          <cell r="Q38" t="str">
            <v>21977EJ</v>
          </cell>
          <cell r="R38">
            <v>3</v>
          </cell>
          <cell r="S38">
            <v>0</v>
          </cell>
          <cell r="T38">
            <v>0</v>
          </cell>
          <cell r="U38">
            <v>0</v>
          </cell>
          <cell r="V38">
            <v>0</v>
          </cell>
          <cell r="W38">
            <v>0</v>
          </cell>
          <cell r="X38">
            <v>3</v>
          </cell>
          <cell r="Y38" t="str">
            <v/>
          </cell>
          <cell r="AB38" t="str">
            <v>21977E7</v>
          </cell>
          <cell r="AC38">
            <v>5</v>
          </cell>
          <cell r="AD38">
            <v>20</v>
          </cell>
          <cell r="AE38">
            <v>30</v>
          </cell>
          <cell r="AF38">
            <v>50</v>
          </cell>
          <cell r="AG38">
            <v>150</v>
          </cell>
          <cell r="AH38">
            <v>130</v>
          </cell>
          <cell r="AI38">
            <v>385</v>
          </cell>
          <cell r="AL38" t="str">
            <v>21973MA</v>
          </cell>
          <cell r="AM38">
            <v>0</v>
          </cell>
          <cell r="AN38">
            <v>0</v>
          </cell>
          <cell r="AO38">
            <v>1</v>
          </cell>
          <cell r="AP38">
            <v>0</v>
          </cell>
          <cell r="AQ38">
            <v>0</v>
          </cell>
          <cell r="AR38">
            <v>0</v>
          </cell>
          <cell r="AS38">
            <v>1</v>
          </cell>
        </row>
        <row r="39">
          <cell r="D39" t="str">
            <v>260982J</v>
          </cell>
          <cell r="E39">
            <v>8</v>
          </cell>
          <cell r="F39">
            <v>10</v>
          </cell>
          <cell r="G39">
            <v>0</v>
          </cell>
          <cell r="H39">
            <v>0</v>
          </cell>
          <cell r="I39">
            <v>0</v>
          </cell>
          <cell r="J39">
            <v>10</v>
          </cell>
          <cell r="K39">
            <v>28</v>
          </cell>
          <cell r="Q39" t="str">
            <v>21977EJ</v>
          </cell>
          <cell r="R39">
            <v>1</v>
          </cell>
          <cell r="S39">
            <v>0</v>
          </cell>
          <cell r="T39">
            <v>0</v>
          </cell>
          <cell r="U39">
            <v>0</v>
          </cell>
          <cell r="V39">
            <v>1</v>
          </cell>
          <cell r="W39">
            <v>0</v>
          </cell>
          <cell r="X39">
            <v>2</v>
          </cell>
          <cell r="Y39" t="str">
            <v/>
          </cell>
          <cell r="AB39" t="str">
            <v>260961J</v>
          </cell>
          <cell r="AC39">
            <v>0</v>
          </cell>
          <cell r="AD39">
            <v>0</v>
          </cell>
          <cell r="AE39">
            <v>0</v>
          </cell>
          <cell r="AF39">
            <v>-17</v>
          </cell>
          <cell r="AG39">
            <v>0</v>
          </cell>
          <cell r="AH39">
            <v>0</v>
          </cell>
          <cell r="AI39">
            <v>-17</v>
          </cell>
          <cell r="AL39" t="str">
            <v>21973MB</v>
          </cell>
          <cell r="AM39">
            <v>0</v>
          </cell>
          <cell r="AN39">
            <v>0</v>
          </cell>
          <cell r="AO39">
            <v>0</v>
          </cell>
          <cell r="AP39">
            <v>1</v>
          </cell>
          <cell r="AQ39">
            <v>0</v>
          </cell>
          <cell r="AR39">
            <v>0</v>
          </cell>
          <cell r="AS39">
            <v>1</v>
          </cell>
        </row>
        <row r="40">
          <cell r="D40" t="str">
            <v>260993J</v>
          </cell>
          <cell r="E40">
            <v>85</v>
          </cell>
          <cell r="F40">
            <v>30</v>
          </cell>
          <cell r="G40">
            <v>39</v>
          </cell>
          <cell r="H40">
            <v>120</v>
          </cell>
          <cell r="I40">
            <v>130</v>
          </cell>
          <cell r="J40">
            <v>290</v>
          </cell>
          <cell r="K40">
            <v>694</v>
          </cell>
          <cell r="Q40" t="str">
            <v>260971J</v>
          </cell>
          <cell r="R40">
            <v>50</v>
          </cell>
          <cell r="S40">
            <v>10</v>
          </cell>
          <cell r="T40">
            <v>9</v>
          </cell>
          <cell r="U40">
            <v>30</v>
          </cell>
          <cell r="V40">
            <v>15</v>
          </cell>
          <cell r="W40">
            <v>0</v>
          </cell>
          <cell r="X40">
            <v>114</v>
          </cell>
          <cell r="Y40" t="str">
            <v/>
          </cell>
          <cell r="AB40" t="str">
            <v>260971J</v>
          </cell>
          <cell r="AC40">
            <v>340</v>
          </cell>
          <cell r="AD40">
            <v>20</v>
          </cell>
          <cell r="AE40">
            <v>0</v>
          </cell>
          <cell r="AF40">
            <v>30</v>
          </cell>
          <cell r="AG40">
            <v>30</v>
          </cell>
          <cell r="AH40">
            <v>40</v>
          </cell>
          <cell r="AI40">
            <v>460</v>
          </cell>
          <cell r="AL40" t="str">
            <v>21973MC</v>
          </cell>
          <cell r="AM40">
            <v>0</v>
          </cell>
          <cell r="AN40">
            <v>0</v>
          </cell>
          <cell r="AO40">
            <v>0</v>
          </cell>
          <cell r="AP40">
            <v>0</v>
          </cell>
          <cell r="AQ40">
            <v>1</v>
          </cell>
          <cell r="AR40">
            <v>0</v>
          </cell>
          <cell r="AS40">
            <v>1</v>
          </cell>
        </row>
        <row r="41">
          <cell r="D41" t="str">
            <v>26099DJ</v>
          </cell>
          <cell r="E41">
            <v>5</v>
          </cell>
          <cell r="F41">
            <v>0</v>
          </cell>
          <cell r="G41">
            <v>3</v>
          </cell>
          <cell r="H41">
            <v>0</v>
          </cell>
          <cell r="I41">
            <v>0</v>
          </cell>
          <cell r="J41">
            <v>0</v>
          </cell>
          <cell r="K41">
            <v>8</v>
          </cell>
          <cell r="Q41" t="str">
            <v>260972J</v>
          </cell>
          <cell r="R41">
            <v>0</v>
          </cell>
          <cell r="S41">
            <v>0</v>
          </cell>
          <cell r="T41">
            <v>0</v>
          </cell>
          <cell r="U41">
            <v>5</v>
          </cell>
          <cell r="V41">
            <v>0</v>
          </cell>
          <cell r="W41">
            <v>10</v>
          </cell>
          <cell r="X41">
            <v>15</v>
          </cell>
          <cell r="Y41" t="str">
            <v/>
          </cell>
          <cell r="AB41" t="str">
            <v>260972J</v>
          </cell>
          <cell r="AC41">
            <v>10</v>
          </cell>
          <cell r="AD41">
            <v>5</v>
          </cell>
          <cell r="AE41">
            <v>36</v>
          </cell>
          <cell r="AF41">
            <v>0</v>
          </cell>
          <cell r="AG41">
            <v>10</v>
          </cell>
          <cell r="AH41">
            <v>10</v>
          </cell>
          <cell r="AI41">
            <v>71</v>
          </cell>
          <cell r="AL41" t="str">
            <v>21973MF</v>
          </cell>
          <cell r="AM41">
            <v>0</v>
          </cell>
          <cell r="AN41">
            <v>0</v>
          </cell>
          <cell r="AO41">
            <v>0</v>
          </cell>
          <cell r="AP41">
            <v>0</v>
          </cell>
          <cell r="AQ41">
            <v>1</v>
          </cell>
          <cell r="AR41">
            <v>0</v>
          </cell>
          <cell r="AS41">
            <v>1</v>
          </cell>
        </row>
        <row r="42">
          <cell r="D42" t="str">
            <v>26099VJ</v>
          </cell>
          <cell r="E42">
            <v>31</v>
          </cell>
          <cell r="F42">
            <v>5</v>
          </cell>
          <cell r="G42">
            <v>6</v>
          </cell>
          <cell r="H42">
            <v>20</v>
          </cell>
          <cell r="I42">
            <v>40</v>
          </cell>
          <cell r="J42">
            <v>30</v>
          </cell>
          <cell r="K42">
            <v>132</v>
          </cell>
          <cell r="Q42" t="str">
            <v>260973J</v>
          </cell>
          <cell r="R42">
            <v>20</v>
          </cell>
          <cell r="S42">
            <v>20</v>
          </cell>
          <cell r="T42">
            <v>0</v>
          </cell>
          <cell r="U42">
            <v>0</v>
          </cell>
          <cell r="V42">
            <v>0</v>
          </cell>
          <cell r="W42">
            <v>0</v>
          </cell>
          <cell r="X42">
            <v>40</v>
          </cell>
          <cell r="Y42" t="str">
            <v/>
          </cell>
          <cell r="AB42" t="str">
            <v>260973J</v>
          </cell>
          <cell r="AC42">
            <v>15</v>
          </cell>
          <cell r="AD42">
            <v>0</v>
          </cell>
          <cell r="AE42">
            <v>0</v>
          </cell>
          <cell r="AF42">
            <v>10</v>
          </cell>
          <cell r="AG42">
            <v>50</v>
          </cell>
          <cell r="AH42">
            <v>0</v>
          </cell>
          <cell r="AI42">
            <v>75</v>
          </cell>
          <cell r="AL42" t="str">
            <v>21973MT</v>
          </cell>
          <cell r="AM42">
            <v>0</v>
          </cell>
          <cell r="AN42">
            <v>1</v>
          </cell>
          <cell r="AO42">
            <v>1</v>
          </cell>
          <cell r="AP42">
            <v>4</v>
          </cell>
          <cell r="AQ42">
            <v>14</v>
          </cell>
          <cell r="AR42">
            <v>0</v>
          </cell>
          <cell r="AS42">
            <v>20</v>
          </cell>
        </row>
        <row r="43">
          <cell r="D43" t="str">
            <v>2628C2J</v>
          </cell>
          <cell r="E43">
            <v>5</v>
          </cell>
          <cell r="F43">
            <v>0</v>
          </cell>
          <cell r="G43">
            <v>0</v>
          </cell>
          <cell r="H43">
            <v>10</v>
          </cell>
          <cell r="I43">
            <v>0</v>
          </cell>
          <cell r="J43">
            <v>0</v>
          </cell>
          <cell r="K43">
            <v>15</v>
          </cell>
          <cell r="Q43" t="str">
            <v>260981J</v>
          </cell>
          <cell r="R43">
            <v>20</v>
          </cell>
          <cell r="S43">
            <v>0</v>
          </cell>
          <cell r="T43">
            <v>0</v>
          </cell>
          <cell r="U43">
            <v>60</v>
          </cell>
          <cell r="V43">
            <v>20</v>
          </cell>
          <cell r="W43">
            <v>30</v>
          </cell>
          <cell r="X43">
            <v>130</v>
          </cell>
          <cell r="Y43" t="str">
            <v/>
          </cell>
          <cell r="AB43" t="str">
            <v>260981J</v>
          </cell>
          <cell r="AC43">
            <v>0</v>
          </cell>
          <cell r="AD43">
            <v>20</v>
          </cell>
          <cell r="AE43">
            <v>0</v>
          </cell>
          <cell r="AF43">
            <v>90</v>
          </cell>
          <cell r="AG43">
            <v>30</v>
          </cell>
          <cell r="AH43">
            <v>50</v>
          </cell>
          <cell r="AI43">
            <v>190</v>
          </cell>
          <cell r="AL43" t="str">
            <v>21973M7</v>
          </cell>
          <cell r="AM43">
            <v>0</v>
          </cell>
          <cell r="AN43">
            <v>0</v>
          </cell>
          <cell r="AO43">
            <v>0</v>
          </cell>
          <cell r="AP43">
            <v>1</v>
          </cell>
          <cell r="AQ43">
            <v>6</v>
          </cell>
          <cell r="AR43">
            <v>0</v>
          </cell>
          <cell r="AS43">
            <v>7</v>
          </cell>
        </row>
        <row r="44">
          <cell r="D44" t="str">
            <v>2628C7J</v>
          </cell>
          <cell r="E44">
            <v>225</v>
          </cell>
          <cell r="F44">
            <v>0</v>
          </cell>
          <cell r="G44">
            <v>0</v>
          </cell>
          <cell r="H44">
            <v>0</v>
          </cell>
          <cell r="I44">
            <v>0</v>
          </cell>
          <cell r="J44">
            <v>0</v>
          </cell>
          <cell r="K44">
            <v>225</v>
          </cell>
          <cell r="Q44" t="str">
            <v>260982J</v>
          </cell>
          <cell r="R44">
            <v>30</v>
          </cell>
          <cell r="S44">
            <v>37</v>
          </cell>
          <cell r="T44">
            <v>0</v>
          </cell>
          <cell r="U44">
            <v>40</v>
          </cell>
          <cell r="V44">
            <v>0</v>
          </cell>
          <cell r="W44">
            <v>40</v>
          </cell>
          <cell r="X44">
            <v>147</v>
          </cell>
          <cell r="Y44" t="str">
            <v/>
          </cell>
          <cell r="AB44" t="str">
            <v>260982J</v>
          </cell>
          <cell r="AC44">
            <v>60</v>
          </cell>
          <cell r="AD44">
            <v>50</v>
          </cell>
          <cell r="AE44">
            <v>51</v>
          </cell>
          <cell r="AF44">
            <v>70</v>
          </cell>
          <cell r="AG44">
            <v>50</v>
          </cell>
          <cell r="AH44">
            <v>83</v>
          </cell>
          <cell r="AI44">
            <v>364</v>
          </cell>
          <cell r="AL44" t="str">
            <v>21974BM</v>
          </cell>
          <cell r="AM44">
            <v>0</v>
          </cell>
          <cell r="AN44">
            <v>5</v>
          </cell>
          <cell r="AO44">
            <v>0</v>
          </cell>
          <cell r="AP44">
            <v>0</v>
          </cell>
          <cell r="AQ44">
            <v>0</v>
          </cell>
          <cell r="AR44">
            <v>1</v>
          </cell>
          <cell r="AS44">
            <v>6</v>
          </cell>
          <cell r="AT44">
            <v>6</v>
          </cell>
        </row>
        <row r="45">
          <cell r="D45" t="str">
            <v>2628F2J</v>
          </cell>
          <cell r="E45">
            <v>5</v>
          </cell>
          <cell r="F45">
            <v>10</v>
          </cell>
          <cell r="G45">
            <v>0</v>
          </cell>
          <cell r="H45">
            <v>25</v>
          </cell>
          <cell r="I45">
            <v>140</v>
          </cell>
          <cell r="J45">
            <v>20</v>
          </cell>
          <cell r="K45">
            <v>200</v>
          </cell>
          <cell r="Q45" t="str">
            <v>260993J</v>
          </cell>
          <cell r="R45">
            <v>0</v>
          </cell>
          <cell r="S45">
            <v>0</v>
          </cell>
          <cell r="T45">
            <v>0</v>
          </cell>
          <cell r="U45">
            <v>0</v>
          </cell>
          <cell r="V45">
            <v>0</v>
          </cell>
          <cell r="W45">
            <v>1</v>
          </cell>
          <cell r="X45">
            <v>1</v>
          </cell>
          <cell r="Y45" t="str">
            <v/>
          </cell>
          <cell r="AB45" t="str">
            <v>260993J</v>
          </cell>
          <cell r="AC45">
            <v>0</v>
          </cell>
          <cell r="AD45">
            <v>0</v>
          </cell>
          <cell r="AE45">
            <v>0</v>
          </cell>
          <cell r="AF45">
            <v>0</v>
          </cell>
          <cell r="AG45">
            <v>40</v>
          </cell>
          <cell r="AH45">
            <v>0</v>
          </cell>
          <cell r="AI45">
            <v>40</v>
          </cell>
          <cell r="AL45" t="str">
            <v>21974DM</v>
          </cell>
          <cell r="AM45">
            <v>62</v>
          </cell>
          <cell r="AN45">
            <v>8</v>
          </cell>
          <cell r="AO45">
            <v>2</v>
          </cell>
          <cell r="AP45">
            <v>155</v>
          </cell>
          <cell r="AQ45">
            <v>400</v>
          </cell>
          <cell r="AR45">
            <v>1812</v>
          </cell>
          <cell r="AS45">
            <v>2439</v>
          </cell>
          <cell r="AT45">
            <v>2439</v>
          </cell>
        </row>
        <row r="46">
          <cell r="D46" t="str">
            <v>2628F7J</v>
          </cell>
          <cell r="E46">
            <v>40</v>
          </cell>
          <cell r="F46">
            <v>0</v>
          </cell>
          <cell r="G46">
            <v>0</v>
          </cell>
          <cell r="H46">
            <v>0</v>
          </cell>
          <cell r="I46">
            <v>0</v>
          </cell>
          <cell r="J46">
            <v>35</v>
          </cell>
          <cell r="K46">
            <v>75</v>
          </cell>
          <cell r="Q46" t="str">
            <v>26099DJ</v>
          </cell>
          <cell r="R46">
            <v>5</v>
          </cell>
          <cell r="S46">
            <v>0</v>
          </cell>
          <cell r="T46">
            <v>0</v>
          </cell>
          <cell r="U46">
            <v>1</v>
          </cell>
          <cell r="V46">
            <v>0</v>
          </cell>
          <cell r="W46">
            <v>3</v>
          </cell>
          <cell r="X46">
            <v>9</v>
          </cell>
          <cell r="Y46" t="str">
            <v/>
          </cell>
          <cell r="AB46" t="str">
            <v>2621486</v>
          </cell>
          <cell r="AC46">
            <v>0</v>
          </cell>
          <cell r="AD46">
            <v>13</v>
          </cell>
          <cell r="AE46">
            <v>0</v>
          </cell>
          <cell r="AF46">
            <v>0</v>
          </cell>
          <cell r="AG46">
            <v>0</v>
          </cell>
          <cell r="AH46">
            <v>0</v>
          </cell>
          <cell r="AI46">
            <v>13</v>
          </cell>
          <cell r="AL46" t="str">
            <v>21974DM</v>
          </cell>
          <cell r="AM46">
            <v>6</v>
          </cell>
          <cell r="AN46">
            <v>6</v>
          </cell>
          <cell r="AO46">
            <v>0</v>
          </cell>
          <cell r="AP46">
            <v>0</v>
          </cell>
          <cell r="AQ46">
            <v>20</v>
          </cell>
          <cell r="AR46">
            <v>801</v>
          </cell>
          <cell r="AS46">
            <v>833</v>
          </cell>
        </row>
        <row r="47">
          <cell r="D47" t="str">
            <v>2628G1J</v>
          </cell>
          <cell r="E47">
            <v>0</v>
          </cell>
          <cell r="F47">
            <v>5</v>
          </cell>
          <cell r="G47">
            <v>0</v>
          </cell>
          <cell r="H47">
            <v>20</v>
          </cell>
          <cell r="I47">
            <v>20</v>
          </cell>
          <cell r="J47">
            <v>0</v>
          </cell>
          <cell r="K47">
            <v>45</v>
          </cell>
          <cell r="Q47" t="str">
            <v>2628C7J</v>
          </cell>
          <cell r="R47">
            <v>10</v>
          </cell>
          <cell r="S47">
            <v>5</v>
          </cell>
          <cell r="T47">
            <v>0</v>
          </cell>
          <cell r="U47">
            <v>10</v>
          </cell>
          <cell r="V47">
            <v>21</v>
          </cell>
          <cell r="W47">
            <v>0</v>
          </cell>
          <cell r="X47">
            <v>46</v>
          </cell>
          <cell r="Y47" t="str">
            <v/>
          </cell>
          <cell r="AB47" t="str">
            <v>2626G5J</v>
          </cell>
          <cell r="AC47">
            <v>1</v>
          </cell>
          <cell r="AD47">
            <v>0</v>
          </cell>
          <cell r="AE47">
            <v>0</v>
          </cell>
          <cell r="AF47">
            <v>0</v>
          </cell>
          <cell r="AG47">
            <v>0</v>
          </cell>
          <cell r="AH47">
            <v>0</v>
          </cell>
          <cell r="AI47">
            <v>1</v>
          </cell>
          <cell r="AL47" t="str">
            <v>219750L</v>
          </cell>
          <cell r="AM47">
            <v>0</v>
          </cell>
          <cell r="AN47">
            <v>0</v>
          </cell>
          <cell r="AO47">
            <v>0</v>
          </cell>
          <cell r="AP47">
            <v>0</v>
          </cell>
          <cell r="AQ47">
            <v>1</v>
          </cell>
          <cell r="AR47">
            <v>0</v>
          </cell>
          <cell r="AS47">
            <v>1</v>
          </cell>
          <cell r="AT47">
            <v>1</v>
          </cell>
        </row>
        <row r="48">
          <cell r="D48" t="str">
            <v>2628G2J</v>
          </cell>
          <cell r="E48">
            <v>0</v>
          </cell>
          <cell r="F48">
            <v>0</v>
          </cell>
          <cell r="G48">
            <v>0</v>
          </cell>
          <cell r="H48">
            <v>35</v>
          </cell>
          <cell r="I48">
            <v>10</v>
          </cell>
          <cell r="J48">
            <v>35</v>
          </cell>
          <cell r="K48">
            <v>80</v>
          </cell>
          <cell r="Q48" t="str">
            <v>2628F2J</v>
          </cell>
          <cell r="R48">
            <v>5</v>
          </cell>
          <cell r="S48">
            <v>2</v>
          </cell>
          <cell r="T48">
            <v>0</v>
          </cell>
          <cell r="U48">
            <v>20</v>
          </cell>
          <cell r="V48">
            <v>0</v>
          </cell>
          <cell r="W48">
            <v>0</v>
          </cell>
          <cell r="X48">
            <v>27</v>
          </cell>
          <cell r="Y48" t="str">
            <v/>
          </cell>
          <cell r="AB48" t="str">
            <v>2626L0J</v>
          </cell>
          <cell r="AC48">
            <v>1</v>
          </cell>
          <cell r="AD48">
            <v>0</v>
          </cell>
          <cell r="AE48">
            <v>0</v>
          </cell>
          <cell r="AF48">
            <v>0</v>
          </cell>
          <cell r="AG48">
            <v>0</v>
          </cell>
          <cell r="AH48">
            <v>0</v>
          </cell>
          <cell r="AI48">
            <v>1</v>
          </cell>
          <cell r="AL48" t="str">
            <v>219750M</v>
          </cell>
          <cell r="AM48">
            <v>0</v>
          </cell>
          <cell r="AN48">
            <v>0</v>
          </cell>
          <cell r="AO48">
            <v>0</v>
          </cell>
          <cell r="AP48">
            <v>0</v>
          </cell>
          <cell r="AQ48">
            <v>1</v>
          </cell>
          <cell r="AR48">
            <v>0</v>
          </cell>
          <cell r="AS48">
            <v>1</v>
          </cell>
        </row>
        <row r="49">
          <cell r="D49" t="str">
            <v>2628IAJ</v>
          </cell>
          <cell r="E49">
            <v>40</v>
          </cell>
          <cell r="F49">
            <v>20</v>
          </cell>
          <cell r="G49">
            <v>0</v>
          </cell>
          <cell r="H49">
            <v>0</v>
          </cell>
          <cell r="I49">
            <v>0</v>
          </cell>
          <cell r="J49">
            <v>700</v>
          </cell>
          <cell r="K49">
            <v>760</v>
          </cell>
          <cell r="Q49" t="str">
            <v>2628F7J</v>
          </cell>
          <cell r="R49">
            <v>20</v>
          </cell>
          <cell r="S49">
            <v>0</v>
          </cell>
          <cell r="T49">
            <v>0</v>
          </cell>
          <cell r="U49">
            <v>0</v>
          </cell>
          <cell r="V49">
            <v>0</v>
          </cell>
          <cell r="W49">
            <v>25</v>
          </cell>
          <cell r="X49">
            <v>45</v>
          </cell>
          <cell r="Y49" t="str">
            <v/>
          </cell>
          <cell r="AB49" t="str">
            <v>2626L5J</v>
          </cell>
          <cell r="AC49">
            <v>1</v>
          </cell>
          <cell r="AD49">
            <v>0</v>
          </cell>
          <cell r="AE49">
            <v>0</v>
          </cell>
          <cell r="AF49">
            <v>0</v>
          </cell>
          <cell r="AG49">
            <v>0</v>
          </cell>
          <cell r="AH49">
            <v>0</v>
          </cell>
          <cell r="AI49">
            <v>1</v>
          </cell>
          <cell r="AL49" t="str">
            <v>219753M</v>
          </cell>
          <cell r="AM49">
            <v>0</v>
          </cell>
          <cell r="AN49">
            <v>6</v>
          </cell>
          <cell r="AO49">
            <v>5</v>
          </cell>
          <cell r="AP49">
            <v>9</v>
          </cell>
          <cell r="AQ49">
            <v>37</v>
          </cell>
          <cell r="AR49">
            <v>0</v>
          </cell>
          <cell r="AS49">
            <v>57</v>
          </cell>
          <cell r="AT49">
            <v>57</v>
          </cell>
        </row>
        <row r="50">
          <cell r="D50" t="str">
            <v>2628J2J</v>
          </cell>
          <cell r="E50">
            <v>10</v>
          </cell>
          <cell r="F50">
            <v>10</v>
          </cell>
          <cell r="G50">
            <v>0</v>
          </cell>
          <cell r="H50">
            <v>30</v>
          </cell>
          <cell r="I50">
            <v>100</v>
          </cell>
          <cell r="J50">
            <v>0</v>
          </cell>
          <cell r="K50">
            <v>150</v>
          </cell>
          <cell r="Q50" t="str">
            <v>2628G1E</v>
          </cell>
          <cell r="R50">
            <v>1</v>
          </cell>
          <cell r="S50">
            <v>0</v>
          </cell>
          <cell r="T50">
            <v>0</v>
          </cell>
          <cell r="U50">
            <v>0</v>
          </cell>
          <cell r="V50">
            <v>0</v>
          </cell>
          <cell r="W50">
            <v>0</v>
          </cell>
          <cell r="X50">
            <v>1</v>
          </cell>
          <cell r="Y50" t="str">
            <v/>
          </cell>
          <cell r="AB50" t="str">
            <v>2628C1J</v>
          </cell>
          <cell r="AC50">
            <v>23</v>
          </cell>
          <cell r="AD50">
            <v>0</v>
          </cell>
          <cell r="AE50">
            <v>0</v>
          </cell>
          <cell r="AF50">
            <v>10</v>
          </cell>
          <cell r="AG50">
            <v>0</v>
          </cell>
          <cell r="AH50">
            <v>10</v>
          </cell>
          <cell r="AI50">
            <v>43</v>
          </cell>
          <cell r="AL50" t="str">
            <v>219753M</v>
          </cell>
          <cell r="AM50">
            <v>0</v>
          </cell>
          <cell r="AN50">
            <v>5</v>
          </cell>
          <cell r="AO50">
            <v>3</v>
          </cell>
          <cell r="AP50">
            <v>3</v>
          </cell>
          <cell r="AQ50">
            <v>15</v>
          </cell>
          <cell r="AR50">
            <v>0</v>
          </cell>
          <cell r="AS50">
            <v>26</v>
          </cell>
        </row>
        <row r="51">
          <cell r="D51" t="str">
            <v>2628J7J</v>
          </cell>
          <cell r="E51">
            <v>500</v>
          </cell>
          <cell r="F51">
            <v>50</v>
          </cell>
          <cell r="G51">
            <v>0</v>
          </cell>
          <cell r="H51">
            <v>100</v>
          </cell>
          <cell r="I51">
            <v>700</v>
          </cell>
          <cell r="J51">
            <v>0</v>
          </cell>
          <cell r="K51">
            <v>1350</v>
          </cell>
          <cell r="Q51" t="str">
            <v>2628G1J</v>
          </cell>
          <cell r="R51">
            <v>0</v>
          </cell>
          <cell r="S51">
            <v>0</v>
          </cell>
          <cell r="T51">
            <v>8</v>
          </cell>
          <cell r="U51">
            <v>0</v>
          </cell>
          <cell r="V51">
            <v>0</v>
          </cell>
          <cell r="W51">
            <v>3</v>
          </cell>
          <cell r="X51">
            <v>11</v>
          </cell>
          <cell r="Y51" t="str">
            <v/>
          </cell>
          <cell r="AB51" t="str">
            <v>2628C2J</v>
          </cell>
          <cell r="AC51">
            <v>0</v>
          </cell>
          <cell r="AD51">
            <v>0</v>
          </cell>
          <cell r="AE51">
            <v>0</v>
          </cell>
          <cell r="AF51">
            <v>3</v>
          </cell>
          <cell r="AG51">
            <v>3</v>
          </cell>
          <cell r="AH51">
            <v>0</v>
          </cell>
          <cell r="AI51">
            <v>6</v>
          </cell>
          <cell r="AL51" t="str">
            <v>21977EJ</v>
          </cell>
          <cell r="AM51">
            <v>27</v>
          </cell>
          <cell r="AN51">
            <v>10</v>
          </cell>
          <cell r="AO51">
            <v>2</v>
          </cell>
          <cell r="AP51">
            <v>100</v>
          </cell>
          <cell r="AQ51">
            <v>131</v>
          </cell>
          <cell r="AR51">
            <v>290</v>
          </cell>
          <cell r="AS51">
            <v>560</v>
          </cell>
          <cell r="AT51">
            <v>560</v>
          </cell>
        </row>
        <row r="52">
          <cell r="D52" t="str">
            <v>2629H2J</v>
          </cell>
          <cell r="E52">
            <v>0</v>
          </cell>
          <cell r="F52">
            <v>0</v>
          </cell>
          <cell r="G52">
            <v>0</v>
          </cell>
          <cell r="H52">
            <v>12</v>
          </cell>
          <cell r="I52">
            <v>10</v>
          </cell>
          <cell r="J52">
            <v>35</v>
          </cell>
          <cell r="K52">
            <v>57</v>
          </cell>
          <cell r="Q52" t="str">
            <v>2628IAJ</v>
          </cell>
          <cell r="R52">
            <v>45</v>
          </cell>
          <cell r="S52">
            <v>10</v>
          </cell>
          <cell r="T52">
            <v>6</v>
          </cell>
          <cell r="U52">
            <v>0</v>
          </cell>
          <cell r="V52">
            <v>0</v>
          </cell>
          <cell r="W52">
            <v>0</v>
          </cell>
          <cell r="X52">
            <v>61</v>
          </cell>
          <cell r="Y52" t="str">
            <v/>
          </cell>
          <cell r="AB52" t="str">
            <v>2628F1J</v>
          </cell>
          <cell r="AC52">
            <v>0</v>
          </cell>
          <cell r="AD52">
            <v>0</v>
          </cell>
          <cell r="AE52">
            <v>2</v>
          </cell>
          <cell r="AF52">
            <v>30</v>
          </cell>
          <cell r="AG52">
            <v>78</v>
          </cell>
          <cell r="AH52">
            <v>83</v>
          </cell>
          <cell r="AI52">
            <v>193</v>
          </cell>
          <cell r="AL52" t="str">
            <v>21977EJ</v>
          </cell>
          <cell r="AM52">
            <v>0</v>
          </cell>
          <cell r="AN52">
            <v>0</v>
          </cell>
          <cell r="AO52">
            <v>2</v>
          </cell>
          <cell r="AP52">
            <v>0</v>
          </cell>
          <cell r="AQ52">
            <v>0</v>
          </cell>
          <cell r="AR52">
            <v>30</v>
          </cell>
          <cell r="AS52">
            <v>32</v>
          </cell>
        </row>
        <row r="53">
          <cell r="D53" t="str">
            <v>2629H7J</v>
          </cell>
          <cell r="E53">
            <v>5</v>
          </cell>
          <cell r="F53">
            <v>1</v>
          </cell>
          <cell r="G53">
            <v>0</v>
          </cell>
          <cell r="H53">
            <v>12</v>
          </cell>
          <cell r="I53">
            <v>0</v>
          </cell>
          <cell r="J53">
            <v>15</v>
          </cell>
          <cell r="K53">
            <v>33</v>
          </cell>
          <cell r="Q53" t="str">
            <v>2628J2J</v>
          </cell>
          <cell r="R53">
            <v>5</v>
          </cell>
          <cell r="S53">
            <v>0</v>
          </cell>
          <cell r="T53">
            <v>0</v>
          </cell>
          <cell r="U53">
            <v>85</v>
          </cell>
          <cell r="V53">
            <v>0</v>
          </cell>
          <cell r="W53">
            <v>1</v>
          </cell>
          <cell r="X53">
            <v>91</v>
          </cell>
          <cell r="Y53" t="str">
            <v/>
          </cell>
          <cell r="AB53" t="str">
            <v>2628F2J</v>
          </cell>
          <cell r="AC53">
            <v>14</v>
          </cell>
          <cell r="AD53">
            <v>5</v>
          </cell>
          <cell r="AE53">
            <v>0</v>
          </cell>
          <cell r="AF53">
            <v>5</v>
          </cell>
          <cell r="AG53">
            <v>37</v>
          </cell>
          <cell r="AH53">
            <v>28</v>
          </cell>
          <cell r="AI53">
            <v>89</v>
          </cell>
          <cell r="AL53" t="str">
            <v>21977ER</v>
          </cell>
          <cell r="AM53">
            <v>10</v>
          </cell>
          <cell r="AN53">
            <v>0</v>
          </cell>
          <cell r="AO53">
            <v>0</v>
          </cell>
          <cell r="AP53">
            <v>50</v>
          </cell>
          <cell r="AQ53">
            <v>30</v>
          </cell>
          <cell r="AR53">
            <v>40</v>
          </cell>
          <cell r="AS53">
            <v>130</v>
          </cell>
        </row>
        <row r="54">
          <cell r="D54" t="str">
            <v>26474AJ</v>
          </cell>
          <cell r="E54">
            <v>10</v>
          </cell>
          <cell r="F54">
            <v>0</v>
          </cell>
          <cell r="G54">
            <v>0</v>
          </cell>
          <cell r="H54">
            <v>0</v>
          </cell>
          <cell r="I54">
            <v>0</v>
          </cell>
          <cell r="J54">
            <v>15</v>
          </cell>
          <cell r="K54">
            <v>25</v>
          </cell>
          <cell r="Q54" t="str">
            <v>2629H2J</v>
          </cell>
          <cell r="R54">
            <v>0</v>
          </cell>
          <cell r="S54">
            <v>3</v>
          </cell>
          <cell r="T54">
            <v>0</v>
          </cell>
          <cell r="U54">
            <v>0</v>
          </cell>
          <cell r="V54">
            <v>0</v>
          </cell>
          <cell r="W54">
            <v>1</v>
          </cell>
          <cell r="X54">
            <v>4</v>
          </cell>
          <cell r="Y54" t="str">
            <v/>
          </cell>
          <cell r="AB54" t="str">
            <v>2628G1E</v>
          </cell>
          <cell r="AC54">
            <v>6</v>
          </cell>
          <cell r="AD54">
            <v>0</v>
          </cell>
          <cell r="AE54">
            <v>0</v>
          </cell>
          <cell r="AF54">
            <v>0</v>
          </cell>
          <cell r="AG54">
            <v>0</v>
          </cell>
          <cell r="AH54">
            <v>1</v>
          </cell>
          <cell r="AI54">
            <v>7</v>
          </cell>
          <cell r="AL54" t="str">
            <v>21977ET</v>
          </cell>
          <cell r="AM54">
            <v>10</v>
          </cell>
          <cell r="AN54">
            <v>10</v>
          </cell>
          <cell r="AO54">
            <v>0</v>
          </cell>
          <cell r="AP54">
            <v>50</v>
          </cell>
          <cell r="AQ54">
            <v>100</v>
          </cell>
          <cell r="AR54">
            <v>70</v>
          </cell>
          <cell r="AS54">
            <v>240</v>
          </cell>
        </row>
        <row r="55">
          <cell r="D55" t="str">
            <v>26476AJ</v>
          </cell>
          <cell r="E55">
            <v>5</v>
          </cell>
          <cell r="F55">
            <v>0</v>
          </cell>
          <cell r="G55">
            <v>0</v>
          </cell>
          <cell r="H55">
            <v>0</v>
          </cell>
          <cell r="I55">
            <v>0</v>
          </cell>
          <cell r="J55">
            <v>17</v>
          </cell>
          <cell r="K55">
            <v>22</v>
          </cell>
          <cell r="Q55" t="str">
            <v>2629H7J</v>
          </cell>
          <cell r="R55">
            <v>6</v>
          </cell>
          <cell r="S55">
            <v>0</v>
          </cell>
          <cell r="T55">
            <v>0</v>
          </cell>
          <cell r="U55">
            <v>0</v>
          </cell>
          <cell r="V55">
            <v>0</v>
          </cell>
          <cell r="W55">
            <v>0</v>
          </cell>
          <cell r="X55">
            <v>6</v>
          </cell>
          <cell r="Y55" t="str">
            <v/>
          </cell>
          <cell r="AB55" t="str">
            <v>2628G1J</v>
          </cell>
          <cell r="AC55">
            <v>27</v>
          </cell>
          <cell r="AD55">
            <v>0</v>
          </cell>
          <cell r="AE55">
            <v>0</v>
          </cell>
          <cell r="AF55">
            <v>0</v>
          </cell>
          <cell r="AG55">
            <v>1</v>
          </cell>
          <cell r="AH55">
            <v>40</v>
          </cell>
          <cell r="AI55">
            <v>68</v>
          </cell>
          <cell r="AL55" t="str">
            <v>21977E1</v>
          </cell>
          <cell r="AM55">
            <v>1</v>
          </cell>
          <cell r="AN55">
            <v>0</v>
          </cell>
          <cell r="AO55">
            <v>0</v>
          </cell>
          <cell r="AP55">
            <v>0</v>
          </cell>
          <cell r="AQ55">
            <v>0</v>
          </cell>
          <cell r="AR55">
            <v>0</v>
          </cell>
          <cell r="AS55">
            <v>1</v>
          </cell>
        </row>
        <row r="56">
          <cell r="D56" t="str">
            <v>26478AJ</v>
          </cell>
          <cell r="E56">
            <v>6</v>
          </cell>
          <cell r="F56">
            <v>0</v>
          </cell>
          <cell r="G56">
            <v>0</v>
          </cell>
          <cell r="H56">
            <v>11</v>
          </cell>
          <cell r="I56">
            <v>0</v>
          </cell>
          <cell r="J56">
            <v>22</v>
          </cell>
          <cell r="K56">
            <v>39</v>
          </cell>
          <cell r="Q56" t="str">
            <v>26474AJ</v>
          </cell>
          <cell r="R56">
            <v>20</v>
          </cell>
          <cell r="S56">
            <v>2</v>
          </cell>
          <cell r="T56">
            <v>0</v>
          </cell>
          <cell r="U56">
            <v>0</v>
          </cell>
          <cell r="V56">
            <v>15</v>
          </cell>
          <cell r="W56">
            <v>15</v>
          </cell>
          <cell r="X56">
            <v>52</v>
          </cell>
          <cell r="Y56" t="str">
            <v/>
          </cell>
          <cell r="AB56" t="str">
            <v>2628G2E</v>
          </cell>
          <cell r="AC56">
            <v>1</v>
          </cell>
          <cell r="AD56">
            <v>0</v>
          </cell>
          <cell r="AE56">
            <v>0</v>
          </cell>
          <cell r="AF56">
            <v>0</v>
          </cell>
          <cell r="AG56">
            <v>0</v>
          </cell>
          <cell r="AH56">
            <v>0</v>
          </cell>
          <cell r="AI56">
            <v>1</v>
          </cell>
          <cell r="AL56" t="str">
            <v>21977E5</v>
          </cell>
          <cell r="AM56">
            <v>1</v>
          </cell>
          <cell r="AN56">
            <v>0</v>
          </cell>
          <cell r="AO56">
            <v>0</v>
          </cell>
          <cell r="AP56">
            <v>0</v>
          </cell>
          <cell r="AQ56">
            <v>0</v>
          </cell>
          <cell r="AR56">
            <v>30</v>
          </cell>
          <cell r="AS56">
            <v>31</v>
          </cell>
        </row>
        <row r="57">
          <cell r="D57" t="str">
            <v>26478AJ</v>
          </cell>
          <cell r="E57">
            <v>1</v>
          </cell>
          <cell r="F57">
            <v>0</v>
          </cell>
          <cell r="G57">
            <v>0</v>
          </cell>
          <cell r="H57">
            <v>1</v>
          </cell>
          <cell r="I57">
            <v>0</v>
          </cell>
          <cell r="J57">
            <v>2</v>
          </cell>
          <cell r="K57">
            <v>4</v>
          </cell>
          <cell r="Q57" t="str">
            <v>26476AJ</v>
          </cell>
          <cell r="R57">
            <v>0</v>
          </cell>
          <cell r="S57">
            <v>0</v>
          </cell>
          <cell r="T57">
            <v>0</v>
          </cell>
          <cell r="U57">
            <v>0</v>
          </cell>
          <cell r="V57">
            <v>0</v>
          </cell>
          <cell r="W57">
            <v>6</v>
          </cell>
          <cell r="X57">
            <v>6</v>
          </cell>
          <cell r="Y57" t="str">
            <v/>
          </cell>
          <cell r="AB57" t="str">
            <v>2628G2J</v>
          </cell>
          <cell r="AC57">
            <v>0</v>
          </cell>
          <cell r="AD57">
            <v>1</v>
          </cell>
          <cell r="AE57">
            <v>0</v>
          </cell>
          <cell r="AF57">
            <v>0</v>
          </cell>
          <cell r="AG57">
            <v>20</v>
          </cell>
          <cell r="AH57">
            <v>6</v>
          </cell>
          <cell r="AI57">
            <v>27</v>
          </cell>
          <cell r="AL57" t="str">
            <v>21977E7</v>
          </cell>
          <cell r="AM57">
            <v>5</v>
          </cell>
          <cell r="AN57">
            <v>0</v>
          </cell>
          <cell r="AO57">
            <v>0</v>
          </cell>
          <cell r="AP57">
            <v>0</v>
          </cell>
          <cell r="AQ57">
            <v>0</v>
          </cell>
          <cell r="AR57">
            <v>120</v>
          </cell>
          <cell r="AS57">
            <v>125</v>
          </cell>
        </row>
        <row r="58">
          <cell r="D58" t="str">
            <v>26478AJ</v>
          </cell>
          <cell r="E58">
            <v>5</v>
          </cell>
          <cell r="F58">
            <v>0</v>
          </cell>
          <cell r="G58">
            <v>0</v>
          </cell>
          <cell r="H58">
            <v>10</v>
          </cell>
          <cell r="I58">
            <v>0</v>
          </cell>
          <cell r="J58">
            <v>20</v>
          </cell>
          <cell r="K58">
            <v>35</v>
          </cell>
          <cell r="Q58" t="str">
            <v>26478AJ</v>
          </cell>
          <cell r="R58">
            <v>5</v>
          </cell>
          <cell r="S58">
            <v>3</v>
          </cell>
          <cell r="T58">
            <v>0</v>
          </cell>
          <cell r="U58">
            <v>0</v>
          </cell>
          <cell r="V58">
            <v>0</v>
          </cell>
          <cell r="W58">
            <v>15</v>
          </cell>
          <cell r="X58">
            <v>23</v>
          </cell>
          <cell r="Y58" t="str">
            <v/>
          </cell>
          <cell r="AB58" t="str">
            <v>2628J1J</v>
          </cell>
          <cell r="AC58">
            <v>0</v>
          </cell>
          <cell r="AD58">
            <v>20</v>
          </cell>
          <cell r="AE58">
            <v>0</v>
          </cell>
          <cell r="AF58">
            <v>110</v>
          </cell>
          <cell r="AG58">
            <v>411</v>
          </cell>
          <cell r="AH58">
            <v>0</v>
          </cell>
          <cell r="AI58">
            <v>541</v>
          </cell>
          <cell r="AL58" t="str">
            <v>21977E9</v>
          </cell>
          <cell r="AM58">
            <v>0</v>
          </cell>
          <cell r="AN58">
            <v>0</v>
          </cell>
          <cell r="AO58">
            <v>0</v>
          </cell>
          <cell r="AP58">
            <v>0</v>
          </cell>
          <cell r="AQ58">
            <v>1</v>
          </cell>
          <cell r="AR58">
            <v>0</v>
          </cell>
          <cell r="AS58">
            <v>1</v>
          </cell>
        </row>
        <row r="59">
          <cell r="D59" t="str">
            <v>26479AJ</v>
          </cell>
          <cell r="E59">
            <v>27</v>
          </cell>
          <cell r="F59">
            <v>2</v>
          </cell>
          <cell r="G59">
            <v>0</v>
          </cell>
          <cell r="H59">
            <v>25</v>
          </cell>
          <cell r="I59">
            <v>20</v>
          </cell>
          <cell r="J59">
            <v>30</v>
          </cell>
          <cell r="K59">
            <v>104</v>
          </cell>
          <cell r="Q59" t="str">
            <v>26479AJ</v>
          </cell>
          <cell r="R59">
            <v>0</v>
          </cell>
          <cell r="S59">
            <v>0</v>
          </cell>
          <cell r="T59">
            <v>10</v>
          </cell>
          <cell r="U59">
            <v>0</v>
          </cell>
          <cell r="V59">
            <v>0</v>
          </cell>
          <cell r="W59">
            <v>15</v>
          </cell>
          <cell r="X59">
            <v>25</v>
          </cell>
          <cell r="Y59" t="str">
            <v/>
          </cell>
          <cell r="AB59" t="str">
            <v>2628J2J</v>
          </cell>
          <cell r="AC59">
            <v>0</v>
          </cell>
          <cell r="AD59">
            <v>0</v>
          </cell>
          <cell r="AE59">
            <v>0</v>
          </cell>
          <cell r="AF59">
            <v>35</v>
          </cell>
          <cell r="AG59">
            <v>2</v>
          </cell>
          <cell r="AH59">
            <v>0</v>
          </cell>
          <cell r="AI59">
            <v>37</v>
          </cell>
          <cell r="AL59" t="str">
            <v>21979L5</v>
          </cell>
          <cell r="AM59">
            <v>0</v>
          </cell>
          <cell r="AN59">
            <v>0</v>
          </cell>
          <cell r="AO59">
            <v>0</v>
          </cell>
          <cell r="AP59">
            <v>0</v>
          </cell>
          <cell r="AQ59">
            <v>0</v>
          </cell>
          <cell r="AR59">
            <v>500</v>
          </cell>
          <cell r="AS59">
            <v>500</v>
          </cell>
        </row>
        <row r="60">
          <cell r="D60" t="str">
            <v>2647G2J</v>
          </cell>
          <cell r="E60">
            <v>10</v>
          </cell>
          <cell r="F60">
            <v>0</v>
          </cell>
          <cell r="G60">
            <v>0</v>
          </cell>
          <cell r="H60">
            <v>20</v>
          </cell>
          <cell r="I60">
            <v>0</v>
          </cell>
          <cell r="J60">
            <v>5</v>
          </cell>
          <cell r="K60">
            <v>35</v>
          </cell>
          <cell r="Q60" t="str">
            <v>2647G5J</v>
          </cell>
          <cell r="R60">
            <v>0</v>
          </cell>
          <cell r="S60">
            <v>0</v>
          </cell>
          <cell r="T60">
            <v>0</v>
          </cell>
          <cell r="U60">
            <v>0</v>
          </cell>
          <cell r="V60">
            <v>10</v>
          </cell>
          <cell r="W60">
            <v>0</v>
          </cell>
          <cell r="X60">
            <v>10</v>
          </cell>
          <cell r="Y60" t="str">
            <v/>
          </cell>
          <cell r="AB60" t="str">
            <v>2629H1J</v>
          </cell>
          <cell r="AC60">
            <v>20</v>
          </cell>
          <cell r="AD60">
            <v>10</v>
          </cell>
          <cell r="AE60">
            <v>10</v>
          </cell>
          <cell r="AF60">
            <v>30</v>
          </cell>
          <cell r="AG60">
            <v>35</v>
          </cell>
          <cell r="AH60">
            <v>49</v>
          </cell>
          <cell r="AI60">
            <v>154</v>
          </cell>
          <cell r="AL60" t="str">
            <v>260951J</v>
          </cell>
          <cell r="AM60">
            <v>0</v>
          </cell>
          <cell r="AN60">
            <v>0</v>
          </cell>
          <cell r="AO60">
            <v>0</v>
          </cell>
          <cell r="AP60">
            <v>-4</v>
          </cell>
          <cell r="AQ60">
            <v>0</v>
          </cell>
          <cell r="AR60">
            <v>0</v>
          </cell>
          <cell r="AS60">
            <v>-4</v>
          </cell>
        </row>
        <row r="61">
          <cell r="D61" t="str">
            <v>2647G5J</v>
          </cell>
          <cell r="E61">
            <v>5</v>
          </cell>
          <cell r="F61">
            <v>2</v>
          </cell>
          <cell r="G61">
            <v>0</v>
          </cell>
          <cell r="H61">
            <v>10</v>
          </cell>
          <cell r="I61">
            <v>0</v>
          </cell>
          <cell r="J61">
            <v>10</v>
          </cell>
          <cell r="K61">
            <v>27</v>
          </cell>
          <cell r="Q61" t="str">
            <v>265592J</v>
          </cell>
          <cell r="R61">
            <v>0</v>
          </cell>
          <cell r="S61">
            <v>5</v>
          </cell>
          <cell r="T61">
            <v>0</v>
          </cell>
          <cell r="U61">
            <v>0</v>
          </cell>
          <cell r="V61">
            <v>0</v>
          </cell>
          <cell r="W61">
            <v>30</v>
          </cell>
          <cell r="X61">
            <v>35</v>
          </cell>
          <cell r="Y61" t="str">
            <v/>
          </cell>
          <cell r="AB61" t="str">
            <v>2629H2J</v>
          </cell>
          <cell r="AC61">
            <v>98</v>
          </cell>
          <cell r="AD61">
            <v>6</v>
          </cell>
          <cell r="AE61">
            <v>15</v>
          </cell>
          <cell r="AF61">
            <v>53</v>
          </cell>
          <cell r="AG61">
            <v>57</v>
          </cell>
          <cell r="AH61">
            <v>36</v>
          </cell>
          <cell r="AI61">
            <v>265</v>
          </cell>
          <cell r="AL61" t="str">
            <v>260961J</v>
          </cell>
          <cell r="AM61">
            <v>0</v>
          </cell>
          <cell r="AN61">
            <v>0</v>
          </cell>
          <cell r="AO61">
            <v>0</v>
          </cell>
          <cell r="AP61">
            <v>-32</v>
          </cell>
          <cell r="AQ61">
            <v>0</v>
          </cell>
          <cell r="AR61">
            <v>0</v>
          </cell>
          <cell r="AS61">
            <v>-32</v>
          </cell>
        </row>
        <row r="62">
          <cell r="D62" t="str">
            <v>265542J</v>
          </cell>
          <cell r="E62">
            <v>35</v>
          </cell>
          <cell r="F62">
            <v>30</v>
          </cell>
          <cell r="G62">
            <v>1</v>
          </cell>
          <cell r="H62">
            <v>150</v>
          </cell>
          <cell r="I62">
            <v>400</v>
          </cell>
          <cell r="J62">
            <v>100</v>
          </cell>
          <cell r="K62">
            <v>716</v>
          </cell>
          <cell r="Q62" t="str">
            <v>266123J</v>
          </cell>
          <cell r="R62">
            <v>0</v>
          </cell>
          <cell r="S62">
            <v>0</v>
          </cell>
          <cell r="T62">
            <v>0</v>
          </cell>
          <cell r="U62">
            <v>0</v>
          </cell>
          <cell r="V62">
            <v>0</v>
          </cell>
          <cell r="W62">
            <v>2</v>
          </cell>
          <cell r="X62">
            <v>2</v>
          </cell>
          <cell r="Y62" t="str">
            <v/>
          </cell>
          <cell r="AB62" t="str">
            <v>2632I1J</v>
          </cell>
          <cell r="AC62">
            <v>0</v>
          </cell>
          <cell r="AD62">
            <v>30</v>
          </cell>
          <cell r="AE62">
            <v>0</v>
          </cell>
          <cell r="AF62">
            <v>0</v>
          </cell>
          <cell r="AG62">
            <v>0</v>
          </cell>
          <cell r="AH62">
            <v>0</v>
          </cell>
          <cell r="AI62">
            <v>30</v>
          </cell>
          <cell r="AL62" t="str">
            <v>260962J</v>
          </cell>
          <cell r="AM62">
            <v>10</v>
          </cell>
          <cell r="AN62">
            <v>0</v>
          </cell>
          <cell r="AO62">
            <v>0</v>
          </cell>
          <cell r="AP62">
            <v>0</v>
          </cell>
          <cell r="AQ62">
            <v>0</v>
          </cell>
          <cell r="AR62">
            <v>0</v>
          </cell>
          <cell r="AS62">
            <v>10</v>
          </cell>
        </row>
        <row r="63">
          <cell r="D63" t="str">
            <v>265592J</v>
          </cell>
          <cell r="E63">
            <v>5</v>
          </cell>
          <cell r="F63">
            <v>10</v>
          </cell>
          <cell r="G63">
            <v>1</v>
          </cell>
          <cell r="H63">
            <v>47</v>
          </cell>
          <cell r="I63">
            <v>30</v>
          </cell>
          <cell r="J63">
            <v>50</v>
          </cell>
          <cell r="K63">
            <v>143</v>
          </cell>
          <cell r="Q63" t="str">
            <v>266125J</v>
          </cell>
          <cell r="R63">
            <v>0</v>
          </cell>
          <cell r="S63">
            <v>30</v>
          </cell>
          <cell r="T63">
            <v>0</v>
          </cell>
          <cell r="U63">
            <v>0</v>
          </cell>
          <cell r="V63">
            <v>0</v>
          </cell>
          <cell r="W63">
            <v>0</v>
          </cell>
          <cell r="X63">
            <v>30</v>
          </cell>
          <cell r="Y63" t="str">
            <v/>
          </cell>
          <cell r="AB63" t="str">
            <v>26474AE</v>
          </cell>
          <cell r="AC63">
            <v>1</v>
          </cell>
          <cell r="AD63">
            <v>0</v>
          </cell>
          <cell r="AE63">
            <v>0</v>
          </cell>
          <cell r="AF63">
            <v>0</v>
          </cell>
          <cell r="AG63">
            <v>0</v>
          </cell>
          <cell r="AH63">
            <v>1</v>
          </cell>
          <cell r="AI63">
            <v>2</v>
          </cell>
          <cell r="AL63" t="str">
            <v>260971J</v>
          </cell>
          <cell r="AM63">
            <v>100</v>
          </cell>
          <cell r="AN63">
            <v>40</v>
          </cell>
          <cell r="AO63">
            <v>50</v>
          </cell>
          <cell r="AP63">
            <v>75</v>
          </cell>
          <cell r="AQ63">
            <v>0</v>
          </cell>
          <cell r="AR63">
            <v>170</v>
          </cell>
          <cell r="AS63">
            <v>435</v>
          </cell>
        </row>
        <row r="64">
          <cell r="D64" t="str">
            <v>266125J</v>
          </cell>
          <cell r="E64">
            <v>0</v>
          </cell>
          <cell r="F64">
            <v>0</v>
          </cell>
          <cell r="G64">
            <v>0</v>
          </cell>
          <cell r="H64">
            <v>0</v>
          </cell>
          <cell r="I64">
            <v>0</v>
          </cell>
          <cell r="J64">
            <v>10</v>
          </cell>
          <cell r="K64">
            <v>10</v>
          </cell>
          <cell r="Q64" t="str">
            <v>26612CJ</v>
          </cell>
          <cell r="R64">
            <v>23</v>
          </cell>
          <cell r="S64">
            <v>0</v>
          </cell>
          <cell r="T64">
            <v>0</v>
          </cell>
          <cell r="U64">
            <v>0</v>
          </cell>
          <cell r="V64">
            <v>0</v>
          </cell>
          <cell r="W64">
            <v>0</v>
          </cell>
          <cell r="X64">
            <v>23</v>
          </cell>
          <cell r="Y64" t="str">
            <v/>
          </cell>
          <cell r="AB64" t="str">
            <v>26474AJ</v>
          </cell>
          <cell r="AC64">
            <v>0</v>
          </cell>
          <cell r="AD64">
            <v>0</v>
          </cell>
          <cell r="AE64">
            <v>0</v>
          </cell>
          <cell r="AF64">
            <v>10</v>
          </cell>
          <cell r="AG64">
            <v>3</v>
          </cell>
          <cell r="AH64">
            <v>22</v>
          </cell>
          <cell r="AI64">
            <v>35</v>
          </cell>
          <cell r="AL64" t="str">
            <v>260972J</v>
          </cell>
          <cell r="AM64">
            <v>20</v>
          </cell>
          <cell r="AN64">
            <v>20</v>
          </cell>
          <cell r="AO64">
            <v>14</v>
          </cell>
          <cell r="AP64">
            <v>20</v>
          </cell>
          <cell r="AQ64">
            <v>30</v>
          </cell>
          <cell r="AR64">
            <v>25</v>
          </cell>
          <cell r="AS64">
            <v>129</v>
          </cell>
        </row>
        <row r="65">
          <cell r="D65" t="str">
            <v>26612CJ</v>
          </cell>
          <cell r="E65">
            <v>10</v>
          </cell>
          <cell r="F65">
            <v>0</v>
          </cell>
          <cell r="G65">
            <v>0</v>
          </cell>
          <cell r="H65">
            <v>0</v>
          </cell>
          <cell r="I65">
            <v>0</v>
          </cell>
          <cell r="J65">
            <v>0</v>
          </cell>
          <cell r="K65">
            <v>10</v>
          </cell>
          <cell r="Q65" t="str">
            <v>266228J</v>
          </cell>
          <cell r="R65">
            <v>0</v>
          </cell>
          <cell r="S65">
            <v>10</v>
          </cell>
          <cell r="T65">
            <v>0</v>
          </cell>
          <cell r="U65">
            <v>0</v>
          </cell>
          <cell r="V65">
            <v>0</v>
          </cell>
          <cell r="W65">
            <v>16</v>
          </cell>
          <cell r="X65">
            <v>26</v>
          </cell>
          <cell r="Y65" t="str">
            <v/>
          </cell>
          <cell r="AB65" t="str">
            <v>26475AJ</v>
          </cell>
          <cell r="AC65">
            <v>0</v>
          </cell>
          <cell r="AD65">
            <v>0</v>
          </cell>
          <cell r="AE65">
            <v>0</v>
          </cell>
          <cell r="AF65">
            <v>0</v>
          </cell>
          <cell r="AG65">
            <v>0</v>
          </cell>
          <cell r="AH65">
            <v>4</v>
          </cell>
          <cell r="AI65">
            <v>4</v>
          </cell>
          <cell r="AL65" t="str">
            <v>260973J</v>
          </cell>
          <cell r="AM65">
            <v>31</v>
          </cell>
          <cell r="AN65">
            <v>20</v>
          </cell>
          <cell r="AO65">
            <v>0</v>
          </cell>
          <cell r="AP65">
            <v>1</v>
          </cell>
          <cell r="AQ65">
            <v>50</v>
          </cell>
          <cell r="AR65">
            <v>0</v>
          </cell>
          <cell r="AS65">
            <v>102</v>
          </cell>
        </row>
        <row r="66">
          <cell r="D66" t="str">
            <v>266228J</v>
          </cell>
          <cell r="E66">
            <v>60</v>
          </cell>
          <cell r="F66">
            <v>25</v>
          </cell>
          <cell r="G66">
            <v>6</v>
          </cell>
          <cell r="H66">
            <v>0</v>
          </cell>
          <cell r="I66">
            <v>0</v>
          </cell>
          <cell r="J66">
            <v>35</v>
          </cell>
          <cell r="K66">
            <v>126</v>
          </cell>
          <cell r="Q66" t="str">
            <v>266233J</v>
          </cell>
          <cell r="R66">
            <v>45</v>
          </cell>
          <cell r="S66">
            <v>15</v>
          </cell>
          <cell r="T66">
            <v>3</v>
          </cell>
          <cell r="U66">
            <v>10</v>
          </cell>
          <cell r="V66">
            <v>47</v>
          </cell>
          <cell r="W66">
            <v>24</v>
          </cell>
          <cell r="X66">
            <v>184</v>
          </cell>
          <cell r="Y66" t="str">
            <v/>
          </cell>
          <cell r="AB66" t="str">
            <v>26476AJ</v>
          </cell>
          <cell r="AC66">
            <v>0</v>
          </cell>
          <cell r="AD66">
            <v>0</v>
          </cell>
          <cell r="AE66">
            <v>0</v>
          </cell>
          <cell r="AF66">
            <v>0</v>
          </cell>
          <cell r="AG66">
            <v>20</v>
          </cell>
          <cell r="AH66">
            <v>10</v>
          </cell>
          <cell r="AI66">
            <v>30</v>
          </cell>
          <cell r="AL66" t="str">
            <v>260981J</v>
          </cell>
          <cell r="AM66">
            <v>0</v>
          </cell>
          <cell r="AN66">
            <v>240</v>
          </cell>
          <cell r="AO66">
            <v>10</v>
          </cell>
          <cell r="AP66">
            <v>0</v>
          </cell>
          <cell r="AQ66">
            <v>0</v>
          </cell>
          <cell r="AR66">
            <v>31</v>
          </cell>
          <cell r="AS66">
            <v>281</v>
          </cell>
        </row>
        <row r="67">
          <cell r="D67" t="str">
            <v>266233J</v>
          </cell>
          <cell r="E67">
            <v>10</v>
          </cell>
          <cell r="F67">
            <v>0</v>
          </cell>
          <cell r="G67">
            <v>0</v>
          </cell>
          <cell r="H67">
            <v>0</v>
          </cell>
          <cell r="I67">
            <v>0</v>
          </cell>
          <cell r="J67">
            <v>2</v>
          </cell>
          <cell r="K67">
            <v>12</v>
          </cell>
          <cell r="Q67" t="str">
            <v>266234J</v>
          </cell>
          <cell r="R67">
            <v>20</v>
          </cell>
          <cell r="S67">
            <v>20</v>
          </cell>
          <cell r="T67">
            <v>0</v>
          </cell>
          <cell r="U67">
            <v>20</v>
          </cell>
          <cell r="V67">
            <v>0</v>
          </cell>
          <cell r="W67">
            <v>80</v>
          </cell>
          <cell r="X67">
            <v>140</v>
          </cell>
          <cell r="Y67" t="str">
            <v/>
          </cell>
          <cell r="AB67" t="str">
            <v>26478AJ</v>
          </cell>
          <cell r="AC67">
            <v>20</v>
          </cell>
          <cell r="AD67">
            <v>3</v>
          </cell>
          <cell r="AE67">
            <v>10</v>
          </cell>
          <cell r="AF67">
            <v>40</v>
          </cell>
          <cell r="AG67">
            <v>20</v>
          </cell>
          <cell r="AH67">
            <v>44</v>
          </cell>
          <cell r="AI67">
            <v>137</v>
          </cell>
          <cell r="AL67" t="str">
            <v>260982J</v>
          </cell>
          <cell r="AM67">
            <v>20</v>
          </cell>
          <cell r="AN67">
            <v>45</v>
          </cell>
          <cell r="AO67">
            <v>30</v>
          </cell>
          <cell r="AP67">
            <v>20</v>
          </cell>
          <cell r="AQ67">
            <v>50</v>
          </cell>
          <cell r="AR67">
            <v>150</v>
          </cell>
          <cell r="AS67">
            <v>315</v>
          </cell>
        </row>
        <row r="68">
          <cell r="D68" t="str">
            <v>266234J</v>
          </cell>
          <cell r="E68">
            <v>20</v>
          </cell>
          <cell r="F68">
            <v>10</v>
          </cell>
          <cell r="G68">
            <v>0</v>
          </cell>
          <cell r="H68">
            <v>0</v>
          </cell>
          <cell r="I68">
            <v>0</v>
          </cell>
          <cell r="J68">
            <v>55</v>
          </cell>
          <cell r="K68">
            <v>85</v>
          </cell>
          <cell r="Q68" t="str">
            <v>266235J</v>
          </cell>
          <cell r="R68">
            <v>1</v>
          </cell>
          <cell r="S68">
            <v>15</v>
          </cell>
          <cell r="T68">
            <v>0</v>
          </cell>
          <cell r="U68">
            <v>0</v>
          </cell>
          <cell r="V68">
            <v>0</v>
          </cell>
          <cell r="W68">
            <v>31</v>
          </cell>
          <cell r="X68">
            <v>47</v>
          </cell>
          <cell r="AB68" t="str">
            <v>26479AJ</v>
          </cell>
          <cell r="AC68">
            <v>0</v>
          </cell>
          <cell r="AD68">
            <v>0</v>
          </cell>
          <cell r="AE68">
            <v>1</v>
          </cell>
          <cell r="AF68">
            <v>5</v>
          </cell>
          <cell r="AG68">
            <v>0</v>
          </cell>
          <cell r="AH68">
            <v>40</v>
          </cell>
          <cell r="AI68">
            <v>46</v>
          </cell>
          <cell r="AL68" t="str">
            <v>26099DJ</v>
          </cell>
          <cell r="AM68">
            <v>10</v>
          </cell>
          <cell r="AN68">
            <v>20</v>
          </cell>
          <cell r="AO68">
            <v>0</v>
          </cell>
          <cell r="AP68">
            <v>0</v>
          </cell>
          <cell r="AQ68">
            <v>30</v>
          </cell>
          <cell r="AR68">
            <v>6</v>
          </cell>
          <cell r="AS68">
            <v>66</v>
          </cell>
        </row>
        <row r="69">
          <cell r="D69" t="str">
            <v>266235J</v>
          </cell>
          <cell r="E69">
            <v>65</v>
          </cell>
          <cell r="F69">
            <v>35</v>
          </cell>
          <cell r="G69">
            <v>0</v>
          </cell>
          <cell r="H69">
            <v>50</v>
          </cell>
          <cell r="I69">
            <v>0</v>
          </cell>
          <cell r="J69">
            <v>60</v>
          </cell>
          <cell r="K69">
            <v>210</v>
          </cell>
          <cell r="Q69" t="str">
            <v>266235J</v>
          </cell>
          <cell r="R69">
            <v>1</v>
          </cell>
          <cell r="S69">
            <v>0</v>
          </cell>
          <cell r="T69">
            <v>0</v>
          </cell>
          <cell r="U69">
            <v>0</v>
          </cell>
          <cell r="V69">
            <v>0</v>
          </cell>
          <cell r="W69">
            <v>1</v>
          </cell>
          <cell r="X69">
            <v>2</v>
          </cell>
          <cell r="Y69" t="str">
            <v>*</v>
          </cell>
          <cell r="AB69" t="str">
            <v>26612CJ</v>
          </cell>
          <cell r="AC69">
            <v>20</v>
          </cell>
          <cell r="AD69">
            <v>0</v>
          </cell>
          <cell r="AE69">
            <v>0</v>
          </cell>
          <cell r="AF69">
            <v>20</v>
          </cell>
          <cell r="AG69">
            <v>100</v>
          </cell>
          <cell r="AH69">
            <v>0</v>
          </cell>
          <cell r="AI69">
            <v>140</v>
          </cell>
          <cell r="AL69" t="str">
            <v>26099VJ</v>
          </cell>
          <cell r="AM69">
            <v>9</v>
          </cell>
          <cell r="AN69">
            <v>20</v>
          </cell>
          <cell r="AO69">
            <v>4</v>
          </cell>
          <cell r="AP69">
            <v>35</v>
          </cell>
          <cell r="AQ69">
            <v>40</v>
          </cell>
          <cell r="AR69">
            <v>12</v>
          </cell>
          <cell r="AS69">
            <v>120</v>
          </cell>
        </row>
        <row r="70">
          <cell r="D70" t="str">
            <v>26623RJ</v>
          </cell>
          <cell r="E70">
            <v>3</v>
          </cell>
          <cell r="F70">
            <v>0</v>
          </cell>
          <cell r="G70">
            <v>2</v>
          </cell>
          <cell r="H70">
            <v>0</v>
          </cell>
          <cell r="I70">
            <v>0</v>
          </cell>
          <cell r="J70">
            <v>4</v>
          </cell>
          <cell r="K70">
            <v>9</v>
          </cell>
          <cell r="Q70" t="str">
            <v>266235J</v>
          </cell>
          <cell r="R70">
            <v>0</v>
          </cell>
          <cell r="S70">
            <v>15</v>
          </cell>
          <cell r="T70">
            <v>0</v>
          </cell>
          <cell r="U70">
            <v>0</v>
          </cell>
          <cell r="V70">
            <v>0</v>
          </cell>
          <cell r="W70">
            <v>30</v>
          </cell>
          <cell r="X70">
            <v>45</v>
          </cell>
          <cell r="Y70" t="str">
            <v/>
          </cell>
          <cell r="AB70" t="str">
            <v>266124J</v>
          </cell>
          <cell r="AC70">
            <v>0</v>
          </cell>
          <cell r="AD70">
            <v>0</v>
          </cell>
          <cell r="AE70">
            <v>0</v>
          </cell>
          <cell r="AF70">
            <v>0</v>
          </cell>
          <cell r="AG70">
            <v>37</v>
          </cell>
          <cell r="AH70">
            <v>45</v>
          </cell>
          <cell r="AI70">
            <v>82</v>
          </cell>
          <cell r="AL70" t="str">
            <v>260993J</v>
          </cell>
          <cell r="AM70">
            <v>99</v>
          </cell>
          <cell r="AN70">
            <v>100</v>
          </cell>
          <cell r="AO70">
            <v>41</v>
          </cell>
          <cell r="AP70">
            <v>125</v>
          </cell>
          <cell r="AQ70">
            <v>200</v>
          </cell>
          <cell r="AR70">
            <v>438</v>
          </cell>
          <cell r="AS70">
            <v>1003</v>
          </cell>
          <cell r="AT70">
            <v>1003</v>
          </cell>
        </row>
        <row r="71">
          <cell r="D71" t="str">
            <v>26623SJ</v>
          </cell>
          <cell r="E71">
            <v>21</v>
          </cell>
          <cell r="F71">
            <v>3</v>
          </cell>
          <cell r="G71">
            <v>0</v>
          </cell>
          <cell r="H71">
            <v>8</v>
          </cell>
          <cell r="I71">
            <v>50</v>
          </cell>
          <cell r="J71">
            <v>9</v>
          </cell>
          <cell r="K71">
            <v>91</v>
          </cell>
          <cell r="Q71" t="str">
            <v>26623VJ</v>
          </cell>
          <cell r="R71">
            <v>0</v>
          </cell>
          <cell r="S71">
            <v>0</v>
          </cell>
          <cell r="T71">
            <v>1</v>
          </cell>
          <cell r="U71">
            <v>0</v>
          </cell>
          <cell r="V71">
            <v>0</v>
          </cell>
          <cell r="W71">
            <v>1</v>
          </cell>
          <cell r="X71">
            <v>2</v>
          </cell>
          <cell r="Y71" t="str">
            <v/>
          </cell>
          <cell r="AB71" t="str">
            <v>266125J</v>
          </cell>
          <cell r="AC71">
            <v>0</v>
          </cell>
          <cell r="AD71">
            <v>40</v>
          </cell>
          <cell r="AE71">
            <v>0</v>
          </cell>
          <cell r="AF71">
            <v>0</v>
          </cell>
          <cell r="AG71">
            <v>20</v>
          </cell>
          <cell r="AH71">
            <v>0</v>
          </cell>
          <cell r="AI71">
            <v>60</v>
          </cell>
          <cell r="AL71" t="str">
            <v>260993J</v>
          </cell>
          <cell r="AM71">
            <v>80</v>
          </cell>
          <cell r="AN71">
            <v>60</v>
          </cell>
          <cell r="AO71">
            <v>37</v>
          </cell>
          <cell r="AP71">
            <v>90</v>
          </cell>
          <cell r="AQ71">
            <v>130</v>
          </cell>
          <cell r="AR71">
            <v>420</v>
          </cell>
          <cell r="AS71">
            <v>817</v>
          </cell>
        </row>
        <row r="72">
          <cell r="D72" t="str">
            <v>26623VJ</v>
          </cell>
          <cell r="E72">
            <v>0</v>
          </cell>
          <cell r="F72">
            <v>0</v>
          </cell>
          <cell r="G72">
            <v>0</v>
          </cell>
          <cell r="H72">
            <v>0</v>
          </cell>
          <cell r="I72">
            <v>0</v>
          </cell>
          <cell r="J72">
            <v>2</v>
          </cell>
          <cell r="K72">
            <v>2</v>
          </cell>
          <cell r="Q72" t="str">
            <v>6266G2J</v>
          </cell>
          <cell r="R72">
            <v>40</v>
          </cell>
          <cell r="S72">
            <v>25</v>
          </cell>
          <cell r="T72">
            <v>3</v>
          </cell>
          <cell r="U72">
            <v>0</v>
          </cell>
          <cell r="V72">
            <v>315</v>
          </cell>
          <cell r="W72">
            <v>187</v>
          </cell>
          <cell r="X72">
            <v>570</v>
          </cell>
          <cell r="AB72" t="str">
            <v>266234E</v>
          </cell>
          <cell r="AC72">
            <v>0</v>
          </cell>
          <cell r="AD72">
            <v>0</v>
          </cell>
          <cell r="AE72">
            <v>0</v>
          </cell>
          <cell r="AF72">
            <v>1</v>
          </cell>
          <cell r="AG72">
            <v>0</v>
          </cell>
          <cell r="AH72">
            <v>0</v>
          </cell>
          <cell r="AI72">
            <v>1</v>
          </cell>
          <cell r="AL72" t="str">
            <v>2628C1J</v>
          </cell>
          <cell r="AM72">
            <v>1</v>
          </cell>
          <cell r="AN72">
            <v>10</v>
          </cell>
          <cell r="AO72">
            <v>0</v>
          </cell>
          <cell r="AP72">
            <v>10</v>
          </cell>
          <cell r="AQ72">
            <v>100</v>
          </cell>
          <cell r="AR72">
            <v>50</v>
          </cell>
          <cell r="AS72">
            <v>171</v>
          </cell>
        </row>
        <row r="73">
          <cell r="D73" t="str">
            <v>6266G2J</v>
          </cell>
          <cell r="E73">
            <v>429</v>
          </cell>
          <cell r="F73">
            <v>0</v>
          </cell>
          <cell r="G73">
            <v>0</v>
          </cell>
          <cell r="H73">
            <v>64</v>
          </cell>
          <cell r="I73">
            <v>30</v>
          </cell>
          <cell r="J73">
            <v>230</v>
          </cell>
          <cell r="K73">
            <v>753</v>
          </cell>
          <cell r="Q73" t="str">
            <v>6266G2J</v>
          </cell>
          <cell r="R73">
            <v>30</v>
          </cell>
          <cell r="S73">
            <v>10</v>
          </cell>
          <cell r="T73">
            <v>0</v>
          </cell>
          <cell r="U73">
            <v>0</v>
          </cell>
          <cell r="V73">
            <v>300</v>
          </cell>
          <cell r="W73">
            <v>70</v>
          </cell>
          <cell r="X73">
            <v>410</v>
          </cell>
          <cell r="Y73" t="str">
            <v>*</v>
          </cell>
          <cell r="AB73" t="str">
            <v>266234J</v>
          </cell>
          <cell r="AC73">
            <v>10</v>
          </cell>
          <cell r="AD73">
            <v>0</v>
          </cell>
          <cell r="AE73">
            <v>0</v>
          </cell>
          <cell r="AF73">
            <v>100</v>
          </cell>
          <cell r="AG73">
            <v>70</v>
          </cell>
          <cell r="AH73">
            <v>0</v>
          </cell>
          <cell r="AI73">
            <v>180</v>
          </cell>
          <cell r="AL73" t="str">
            <v>2628C2J</v>
          </cell>
          <cell r="AM73">
            <v>0</v>
          </cell>
          <cell r="AN73">
            <v>0</v>
          </cell>
          <cell r="AO73">
            <v>0</v>
          </cell>
          <cell r="AP73">
            <v>32</v>
          </cell>
          <cell r="AQ73">
            <v>7</v>
          </cell>
          <cell r="AR73">
            <v>16</v>
          </cell>
          <cell r="AS73">
            <v>55</v>
          </cell>
        </row>
        <row r="74">
          <cell r="D74" t="str">
            <v>6266G2J</v>
          </cell>
          <cell r="E74">
            <v>220</v>
          </cell>
          <cell r="F74">
            <v>0</v>
          </cell>
          <cell r="G74">
            <v>0</v>
          </cell>
          <cell r="H74">
            <v>0</v>
          </cell>
          <cell r="I74">
            <v>0</v>
          </cell>
          <cell r="J74">
            <v>55</v>
          </cell>
          <cell r="K74">
            <v>275</v>
          </cell>
          <cell r="Q74" t="str">
            <v>6266G2J</v>
          </cell>
          <cell r="R74">
            <v>0</v>
          </cell>
          <cell r="S74">
            <v>5</v>
          </cell>
          <cell r="T74">
            <v>0</v>
          </cell>
          <cell r="U74">
            <v>0</v>
          </cell>
          <cell r="V74">
            <v>0</v>
          </cell>
          <cell r="W74">
            <v>30</v>
          </cell>
          <cell r="X74">
            <v>35</v>
          </cell>
          <cell r="Y74" t="str">
            <v/>
          </cell>
          <cell r="AB74" t="str">
            <v>266235E</v>
          </cell>
          <cell r="AC74">
            <v>0</v>
          </cell>
          <cell r="AD74">
            <v>2</v>
          </cell>
          <cell r="AE74">
            <v>1</v>
          </cell>
          <cell r="AF74">
            <v>4</v>
          </cell>
          <cell r="AG74">
            <v>0</v>
          </cell>
          <cell r="AH74">
            <v>0</v>
          </cell>
          <cell r="AI74">
            <v>7</v>
          </cell>
          <cell r="AL74" t="str">
            <v>2628C7J</v>
          </cell>
          <cell r="AM74">
            <v>30</v>
          </cell>
          <cell r="AN74">
            <v>0</v>
          </cell>
          <cell r="AO74">
            <v>0</v>
          </cell>
          <cell r="AP74">
            <v>50</v>
          </cell>
          <cell r="AQ74">
            <v>79</v>
          </cell>
          <cell r="AR74">
            <v>5</v>
          </cell>
          <cell r="AS74">
            <v>164</v>
          </cell>
        </row>
        <row r="75">
          <cell r="D75" t="str">
            <v>6266G2J</v>
          </cell>
          <cell r="E75">
            <v>51</v>
          </cell>
          <cell r="F75">
            <v>0</v>
          </cell>
          <cell r="G75">
            <v>0</v>
          </cell>
          <cell r="H75">
            <v>0</v>
          </cell>
          <cell r="I75">
            <v>0</v>
          </cell>
          <cell r="J75">
            <v>50</v>
          </cell>
          <cell r="K75">
            <v>101</v>
          </cell>
          <cell r="Q75" t="str">
            <v>6266G2J</v>
          </cell>
          <cell r="R75">
            <v>0</v>
          </cell>
          <cell r="S75">
            <v>0</v>
          </cell>
          <cell r="T75">
            <v>0</v>
          </cell>
          <cell r="U75">
            <v>0</v>
          </cell>
          <cell r="V75">
            <v>0</v>
          </cell>
          <cell r="W75">
            <v>30</v>
          </cell>
          <cell r="X75">
            <v>30</v>
          </cell>
          <cell r="Y75" t="str">
            <v/>
          </cell>
          <cell r="AB75" t="str">
            <v>266235J</v>
          </cell>
          <cell r="AC75">
            <v>45</v>
          </cell>
          <cell r="AD75">
            <v>0</v>
          </cell>
          <cell r="AE75">
            <v>0</v>
          </cell>
          <cell r="AF75">
            <v>20</v>
          </cell>
          <cell r="AG75">
            <v>30</v>
          </cell>
          <cell r="AH75">
            <v>0</v>
          </cell>
          <cell r="AI75">
            <v>95</v>
          </cell>
          <cell r="AL75" t="str">
            <v>2628F1J</v>
          </cell>
          <cell r="AM75">
            <v>10</v>
          </cell>
          <cell r="AN75">
            <v>0</v>
          </cell>
          <cell r="AO75">
            <v>0</v>
          </cell>
          <cell r="AP75">
            <v>0</v>
          </cell>
          <cell r="AQ75">
            <v>50</v>
          </cell>
          <cell r="AR75">
            <v>82</v>
          </cell>
          <cell r="AS75">
            <v>142</v>
          </cell>
        </row>
        <row r="76">
          <cell r="D76" t="str">
            <v>6266G2J</v>
          </cell>
          <cell r="E76">
            <v>0</v>
          </cell>
          <cell r="F76">
            <v>0</v>
          </cell>
          <cell r="G76">
            <v>0</v>
          </cell>
          <cell r="H76">
            <v>0</v>
          </cell>
          <cell r="I76">
            <v>0</v>
          </cell>
          <cell r="J76">
            <v>45</v>
          </cell>
          <cell r="K76">
            <v>45</v>
          </cell>
          <cell r="Q76" t="str">
            <v>6266G2J</v>
          </cell>
          <cell r="R76">
            <v>10</v>
          </cell>
          <cell r="S76">
            <v>0</v>
          </cell>
          <cell r="T76">
            <v>0</v>
          </cell>
          <cell r="U76">
            <v>0</v>
          </cell>
          <cell r="V76">
            <v>15</v>
          </cell>
          <cell r="W76">
            <v>2</v>
          </cell>
          <cell r="X76">
            <v>27</v>
          </cell>
          <cell r="Y76" t="str">
            <v/>
          </cell>
          <cell r="AB76" t="str">
            <v>6266G2J</v>
          </cell>
          <cell r="AC76">
            <v>698</v>
          </cell>
          <cell r="AD76">
            <v>49</v>
          </cell>
          <cell r="AE76">
            <v>36</v>
          </cell>
          <cell r="AF76">
            <v>222</v>
          </cell>
          <cell r="AG76">
            <v>682</v>
          </cell>
          <cell r="AH76">
            <v>113</v>
          </cell>
          <cell r="AI76">
            <v>1800</v>
          </cell>
          <cell r="AJ76">
            <v>1800</v>
          </cell>
          <cell r="AL76" t="str">
            <v>2628F2J</v>
          </cell>
          <cell r="AM76">
            <v>55</v>
          </cell>
          <cell r="AN76">
            <v>15</v>
          </cell>
          <cell r="AO76">
            <v>0</v>
          </cell>
          <cell r="AP76">
            <v>50</v>
          </cell>
          <cell r="AQ76">
            <v>33</v>
          </cell>
          <cell r="AR76">
            <v>117</v>
          </cell>
          <cell r="AS76">
            <v>270</v>
          </cell>
        </row>
        <row r="77">
          <cell r="D77" t="str">
            <v>6266G2J</v>
          </cell>
          <cell r="E77">
            <v>10</v>
          </cell>
          <cell r="F77">
            <v>0</v>
          </cell>
          <cell r="G77">
            <v>0</v>
          </cell>
          <cell r="H77">
            <v>0</v>
          </cell>
          <cell r="I77">
            <v>30</v>
          </cell>
          <cell r="J77">
            <v>20</v>
          </cell>
          <cell r="K77">
            <v>60</v>
          </cell>
          <cell r="Q77" t="str">
            <v>6266G2J</v>
          </cell>
          <cell r="R77">
            <v>0</v>
          </cell>
          <cell r="S77">
            <v>10</v>
          </cell>
          <cell r="T77">
            <v>3</v>
          </cell>
          <cell r="U77">
            <v>0</v>
          </cell>
          <cell r="V77">
            <v>0</v>
          </cell>
          <cell r="W77">
            <v>55</v>
          </cell>
          <cell r="X77">
            <v>68</v>
          </cell>
          <cell r="Y77" t="str">
            <v/>
          </cell>
          <cell r="AB77" t="str">
            <v>6266G2J</v>
          </cell>
          <cell r="AC77">
            <v>122</v>
          </cell>
          <cell r="AD77">
            <v>10</v>
          </cell>
          <cell r="AE77">
            <v>20</v>
          </cell>
          <cell r="AF77">
            <v>63</v>
          </cell>
          <cell r="AG77">
            <v>122</v>
          </cell>
          <cell r="AH77">
            <v>63</v>
          </cell>
          <cell r="AI77">
            <v>400</v>
          </cell>
          <cell r="AL77" t="str">
            <v>2628F7J</v>
          </cell>
          <cell r="AM77">
            <v>130</v>
          </cell>
          <cell r="AN77">
            <v>5</v>
          </cell>
          <cell r="AO77">
            <v>11</v>
          </cell>
          <cell r="AP77">
            <v>30</v>
          </cell>
          <cell r="AQ77">
            <v>100</v>
          </cell>
          <cell r="AR77">
            <v>25</v>
          </cell>
          <cell r="AS77">
            <v>301</v>
          </cell>
        </row>
        <row r="78">
          <cell r="D78" t="str">
            <v>6266G2J</v>
          </cell>
          <cell r="E78">
            <v>28</v>
          </cell>
          <cell r="F78">
            <v>0</v>
          </cell>
          <cell r="G78">
            <v>0</v>
          </cell>
          <cell r="H78">
            <v>4</v>
          </cell>
          <cell r="I78">
            <v>0</v>
          </cell>
          <cell r="J78">
            <v>15</v>
          </cell>
          <cell r="K78">
            <v>47</v>
          </cell>
          <cell r="Q78" t="str">
            <v>6266G4J</v>
          </cell>
          <cell r="R78">
            <v>25</v>
          </cell>
          <cell r="S78">
            <v>20</v>
          </cell>
          <cell r="T78">
            <v>0</v>
          </cell>
          <cell r="U78">
            <v>0</v>
          </cell>
          <cell r="V78">
            <v>0</v>
          </cell>
          <cell r="W78">
            <v>40</v>
          </cell>
          <cell r="X78">
            <v>85</v>
          </cell>
          <cell r="Y78" t="str">
            <v/>
          </cell>
          <cell r="AB78" t="str">
            <v>6266G4J</v>
          </cell>
          <cell r="AC78">
            <v>55</v>
          </cell>
          <cell r="AD78">
            <v>10</v>
          </cell>
          <cell r="AE78">
            <v>10</v>
          </cell>
          <cell r="AF78">
            <v>35</v>
          </cell>
          <cell r="AG78">
            <v>70</v>
          </cell>
          <cell r="AH78">
            <v>20</v>
          </cell>
          <cell r="AI78">
            <v>200</v>
          </cell>
          <cell r="AL78" t="str">
            <v>2628G1E</v>
          </cell>
          <cell r="AM78">
            <v>1</v>
          </cell>
          <cell r="AN78">
            <v>0</v>
          </cell>
          <cell r="AO78">
            <v>3</v>
          </cell>
          <cell r="AP78">
            <v>2</v>
          </cell>
          <cell r="AQ78">
            <v>0</v>
          </cell>
          <cell r="AR78">
            <v>1</v>
          </cell>
          <cell r="AS78">
            <v>7</v>
          </cell>
        </row>
        <row r="79">
          <cell r="D79" t="str">
            <v>6266G2J</v>
          </cell>
          <cell r="E79">
            <v>120</v>
          </cell>
          <cell r="F79">
            <v>0</v>
          </cell>
          <cell r="G79">
            <v>0</v>
          </cell>
          <cell r="H79">
            <v>60</v>
          </cell>
          <cell r="I79">
            <v>0</v>
          </cell>
          <cell r="J79">
            <v>45</v>
          </cell>
          <cell r="K79">
            <v>225</v>
          </cell>
          <cell r="Q79" t="str">
            <v>6578PAJ</v>
          </cell>
          <cell r="R79">
            <v>1</v>
          </cell>
          <cell r="S79">
            <v>0</v>
          </cell>
          <cell r="T79">
            <v>0</v>
          </cell>
          <cell r="U79">
            <v>0</v>
          </cell>
          <cell r="V79">
            <v>0</v>
          </cell>
          <cell r="W79">
            <v>0</v>
          </cell>
          <cell r="X79">
            <v>1</v>
          </cell>
          <cell r="Y79" t="str">
            <v/>
          </cell>
          <cell r="AB79" t="str">
            <v>6266JA1</v>
          </cell>
          <cell r="AC79">
            <v>219</v>
          </cell>
          <cell r="AD79">
            <v>13</v>
          </cell>
          <cell r="AE79">
            <v>6</v>
          </cell>
          <cell r="AF79">
            <v>68</v>
          </cell>
          <cell r="AG79">
            <v>174</v>
          </cell>
          <cell r="AH79">
            <v>20</v>
          </cell>
          <cell r="AI79">
            <v>500</v>
          </cell>
          <cell r="AL79" t="str">
            <v>2628G1J</v>
          </cell>
          <cell r="AM79">
            <v>0</v>
          </cell>
          <cell r="AN79">
            <v>0</v>
          </cell>
          <cell r="AO79">
            <v>12</v>
          </cell>
          <cell r="AP79">
            <v>0</v>
          </cell>
          <cell r="AQ79">
            <v>70</v>
          </cell>
          <cell r="AR79">
            <v>82</v>
          </cell>
          <cell r="AS79">
            <v>164</v>
          </cell>
        </row>
        <row r="80">
          <cell r="D80" t="str">
            <v>6266G4J</v>
          </cell>
          <cell r="E80">
            <v>90</v>
          </cell>
          <cell r="F80">
            <v>0</v>
          </cell>
          <cell r="G80">
            <v>0</v>
          </cell>
          <cell r="H80">
            <v>30</v>
          </cell>
          <cell r="I80">
            <v>0</v>
          </cell>
          <cell r="J80">
            <v>40</v>
          </cell>
          <cell r="K80">
            <v>160</v>
          </cell>
          <cell r="Q80" t="str">
            <v>6578PBJ</v>
          </cell>
          <cell r="R80">
            <v>0</v>
          </cell>
          <cell r="S80">
            <v>0</v>
          </cell>
          <cell r="T80">
            <v>0</v>
          </cell>
          <cell r="U80">
            <v>0</v>
          </cell>
          <cell r="V80">
            <v>0</v>
          </cell>
          <cell r="W80">
            <v>15</v>
          </cell>
          <cell r="X80">
            <v>15</v>
          </cell>
          <cell r="Y80" t="str">
            <v/>
          </cell>
          <cell r="AB80" t="str">
            <v>6266JA2</v>
          </cell>
          <cell r="AC80">
            <v>239</v>
          </cell>
          <cell r="AD80">
            <v>16</v>
          </cell>
          <cell r="AE80">
            <v>10</v>
          </cell>
          <cell r="AF80">
            <v>54</v>
          </cell>
          <cell r="AG80">
            <v>165</v>
          </cell>
          <cell r="AH80">
            <v>16</v>
          </cell>
          <cell r="AI80">
            <v>500</v>
          </cell>
          <cell r="AL80" t="str">
            <v>2628G2J</v>
          </cell>
          <cell r="AM80">
            <v>0</v>
          </cell>
          <cell r="AN80">
            <v>5</v>
          </cell>
          <cell r="AO80">
            <v>0</v>
          </cell>
          <cell r="AP80">
            <v>50</v>
          </cell>
          <cell r="AQ80">
            <v>20</v>
          </cell>
          <cell r="AR80">
            <v>54</v>
          </cell>
          <cell r="AS80">
            <v>129</v>
          </cell>
        </row>
        <row r="81">
          <cell r="D81" t="str">
            <v>6578PAJ</v>
          </cell>
          <cell r="E81">
            <v>35</v>
          </cell>
          <cell r="F81">
            <v>1</v>
          </cell>
          <cell r="G81">
            <v>0</v>
          </cell>
          <cell r="H81">
            <v>55</v>
          </cell>
          <cell r="I81">
            <v>80</v>
          </cell>
          <cell r="J81">
            <v>10</v>
          </cell>
          <cell r="K81">
            <v>181</v>
          </cell>
          <cell r="Q81" t="str">
            <v>6579LDJ</v>
          </cell>
          <cell r="R81">
            <v>0</v>
          </cell>
          <cell r="S81">
            <v>1</v>
          </cell>
          <cell r="T81">
            <v>0</v>
          </cell>
          <cell r="U81">
            <v>0</v>
          </cell>
          <cell r="V81">
            <v>7</v>
          </cell>
          <cell r="W81">
            <v>0</v>
          </cell>
          <cell r="X81">
            <v>8</v>
          </cell>
          <cell r="Y81" t="str">
            <v/>
          </cell>
          <cell r="AB81" t="str">
            <v>6266S2J</v>
          </cell>
          <cell r="AC81">
            <v>118</v>
          </cell>
          <cell r="AD81">
            <v>10</v>
          </cell>
          <cell r="AE81">
            <v>0</v>
          </cell>
          <cell r="AF81">
            <v>37</v>
          </cell>
          <cell r="AG81">
            <v>221</v>
          </cell>
          <cell r="AH81">
            <v>14</v>
          </cell>
          <cell r="AI81">
            <v>400</v>
          </cell>
          <cell r="AL81" t="str">
            <v>2628IAJ</v>
          </cell>
          <cell r="AM81">
            <v>73</v>
          </cell>
          <cell r="AN81">
            <v>125</v>
          </cell>
          <cell r="AO81">
            <v>14</v>
          </cell>
          <cell r="AP81">
            <v>120</v>
          </cell>
          <cell r="AQ81">
            <v>350</v>
          </cell>
          <cell r="AR81">
            <v>400</v>
          </cell>
          <cell r="AS81">
            <v>1082</v>
          </cell>
        </row>
        <row r="82">
          <cell r="D82" t="str">
            <v>6578PAJ</v>
          </cell>
          <cell r="E82">
            <v>5</v>
          </cell>
          <cell r="F82">
            <v>1</v>
          </cell>
          <cell r="G82">
            <v>0</v>
          </cell>
          <cell r="H82">
            <v>0</v>
          </cell>
          <cell r="I82">
            <v>30</v>
          </cell>
          <cell r="J82">
            <v>0</v>
          </cell>
          <cell r="K82">
            <v>36</v>
          </cell>
          <cell r="Q82" t="str">
            <v>6579LEJ</v>
          </cell>
          <cell r="R82">
            <v>5</v>
          </cell>
          <cell r="S82">
            <v>0</v>
          </cell>
          <cell r="T82">
            <v>0</v>
          </cell>
          <cell r="U82">
            <v>16</v>
          </cell>
          <cell r="V82">
            <v>0</v>
          </cell>
          <cell r="W82">
            <v>0</v>
          </cell>
          <cell r="X82">
            <v>21</v>
          </cell>
          <cell r="Y82" t="str">
            <v/>
          </cell>
          <cell r="AB82" t="str">
            <v>634424J</v>
          </cell>
          <cell r="AC82">
            <v>0</v>
          </cell>
          <cell r="AD82">
            <v>0</v>
          </cell>
          <cell r="AE82">
            <v>0</v>
          </cell>
          <cell r="AF82">
            <v>0</v>
          </cell>
          <cell r="AG82">
            <v>0</v>
          </cell>
          <cell r="AH82">
            <v>1</v>
          </cell>
          <cell r="AI82">
            <v>1</v>
          </cell>
          <cell r="AL82" t="str">
            <v>2628J1J</v>
          </cell>
          <cell r="AM82">
            <v>0</v>
          </cell>
          <cell r="AN82">
            <v>10</v>
          </cell>
          <cell r="AO82">
            <v>0</v>
          </cell>
          <cell r="AP82">
            <v>0</v>
          </cell>
          <cell r="AQ82">
            <v>389</v>
          </cell>
          <cell r="AR82">
            <v>0</v>
          </cell>
          <cell r="AS82">
            <v>399</v>
          </cell>
        </row>
        <row r="83">
          <cell r="D83" t="str">
            <v>6578PAJ</v>
          </cell>
          <cell r="E83">
            <v>30</v>
          </cell>
          <cell r="F83">
            <v>0</v>
          </cell>
          <cell r="G83">
            <v>0</v>
          </cell>
          <cell r="H83">
            <v>55</v>
          </cell>
          <cell r="I83">
            <v>50</v>
          </cell>
          <cell r="J83">
            <v>10</v>
          </cell>
          <cell r="K83">
            <v>145</v>
          </cell>
          <cell r="Q83" t="str">
            <v>6579NAJ</v>
          </cell>
          <cell r="R83">
            <v>0</v>
          </cell>
          <cell r="S83">
            <v>3</v>
          </cell>
          <cell r="T83">
            <v>0</v>
          </cell>
          <cell r="U83">
            <v>0</v>
          </cell>
          <cell r="V83">
            <v>10</v>
          </cell>
          <cell r="W83">
            <v>8</v>
          </cell>
          <cell r="X83">
            <v>21</v>
          </cell>
          <cell r="Y83" t="str">
            <v/>
          </cell>
          <cell r="AB83" t="str">
            <v>6565B2J</v>
          </cell>
          <cell r="AC83">
            <v>0</v>
          </cell>
          <cell r="AD83">
            <v>0</v>
          </cell>
          <cell r="AE83">
            <v>0</v>
          </cell>
          <cell r="AF83">
            <v>0</v>
          </cell>
          <cell r="AG83">
            <v>0</v>
          </cell>
          <cell r="AH83">
            <v>3</v>
          </cell>
          <cell r="AI83">
            <v>3</v>
          </cell>
          <cell r="AL83" t="str">
            <v>2628J2J</v>
          </cell>
          <cell r="AM83">
            <v>95</v>
          </cell>
          <cell r="AN83">
            <v>25</v>
          </cell>
          <cell r="AO83">
            <v>0</v>
          </cell>
          <cell r="AP83">
            <v>130</v>
          </cell>
          <cell r="AQ83">
            <v>48</v>
          </cell>
          <cell r="AR83">
            <v>70</v>
          </cell>
          <cell r="AS83">
            <v>368</v>
          </cell>
        </row>
        <row r="84">
          <cell r="D84" t="str">
            <v>6578PBJ</v>
          </cell>
          <cell r="E84">
            <v>30</v>
          </cell>
          <cell r="F84">
            <v>0</v>
          </cell>
          <cell r="G84">
            <v>0</v>
          </cell>
          <cell r="H84">
            <v>35</v>
          </cell>
          <cell r="I84">
            <v>90</v>
          </cell>
          <cell r="J84">
            <v>10</v>
          </cell>
          <cell r="K84">
            <v>165</v>
          </cell>
          <cell r="Q84" t="str">
            <v>6579NBJ</v>
          </cell>
          <cell r="R84">
            <v>1</v>
          </cell>
          <cell r="S84">
            <v>2</v>
          </cell>
          <cell r="T84">
            <v>0</v>
          </cell>
          <cell r="U84">
            <v>5</v>
          </cell>
          <cell r="V84">
            <v>20</v>
          </cell>
          <cell r="W84">
            <v>0</v>
          </cell>
          <cell r="X84">
            <v>28</v>
          </cell>
          <cell r="Y84" t="str">
            <v/>
          </cell>
          <cell r="AB84" t="str">
            <v>6579LDJ</v>
          </cell>
          <cell r="AC84">
            <v>8</v>
          </cell>
          <cell r="AD84">
            <v>0</v>
          </cell>
          <cell r="AE84">
            <v>0</v>
          </cell>
          <cell r="AF84">
            <v>0</v>
          </cell>
          <cell r="AG84">
            <v>0</v>
          </cell>
          <cell r="AH84">
            <v>1</v>
          </cell>
          <cell r="AI84">
            <v>9</v>
          </cell>
          <cell r="AL84" t="str">
            <v>2628J7J</v>
          </cell>
          <cell r="AM84">
            <v>110</v>
          </cell>
          <cell r="AN84">
            <v>16</v>
          </cell>
          <cell r="AO84">
            <v>20</v>
          </cell>
          <cell r="AP84">
            <v>200</v>
          </cell>
          <cell r="AQ84">
            <v>200</v>
          </cell>
          <cell r="AR84">
            <v>11</v>
          </cell>
          <cell r="AS84">
            <v>557</v>
          </cell>
        </row>
        <row r="85">
          <cell r="D85" t="str">
            <v>6578PBJ</v>
          </cell>
          <cell r="E85">
            <v>10</v>
          </cell>
          <cell r="F85">
            <v>0</v>
          </cell>
          <cell r="G85">
            <v>0</v>
          </cell>
          <cell r="H85">
            <v>0</v>
          </cell>
          <cell r="I85">
            <v>10</v>
          </cell>
          <cell r="J85">
            <v>0</v>
          </cell>
          <cell r="K85">
            <v>20</v>
          </cell>
          <cell r="Q85" t="str">
            <v>6579PCJ</v>
          </cell>
          <cell r="R85">
            <v>3</v>
          </cell>
          <cell r="S85">
            <v>0</v>
          </cell>
          <cell r="T85">
            <v>0</v>
          </cell>
          <cell r="U85">
            <v>0</v>
          </cell>
          <cell r="V85">
            <v>0</v>
          </cell>
          <cell r="W85">
            <v>0</v>
          </cell>
          <cell r="X85">
            <v>3</v>
          </cell>
          <cell r="Y85" t="str">
            <v/>
          </cell>
          <cell r="AB85" t="str">
            <v>6579LEJ</v>
          </cell>
          <cell r="AC85">
            <v>42</v>
          </cell>
          <cell r="AD85">
            <v>0</v>
          </cell>
          <cell r="AE85">
            <v>0</v>
          </cell>
          <cell r="AF85">
            <v>10</v>
          </cell>
          <cell r="AG85">
            <v>20</v>
          </cell>
          <cell r="AH85">
            <v>10</v>
          </cell>
          <cell r="AI85">
            <v>82</v>
          </cell>
          <cell r="AL85" t="str">
            <v>2629H1J</v>
          </cell>
          <cell r="AM85">
            <v>0</v>
          </cell>
          <cell r="AN85">
            <v>0</v>
          </cell>
          <cell r="AO85">
            <v>0</v>
          </cell>
          <cell r="AP85">
            <v>0</v>
          </cell>
          <cell r="AQ85">
            <v>5</v>
          </cell>
          <cell r="AR85">
            <v>11</v>
          </cell>
          <cell r="AS85">
            <v>16</v>
          </cell>
        </row>
        <row r="86">
          <cell r="D86" t="str">
            <v>6578PBJ</v>
          </cell>
          <cell r="E86">
            <v>20</v>
          </cell>
          <cell r="F86">
            <v>0</v>
          </cell>
          <cell r="G86">
            <v>0</v>
          </cell>
          <cell r="H86">
            <v>35</v>
          </cell>
          <cell r="I86">
            <v>80</v>
          </cell>
          <cell r="J86">
            <v>10</v>
          </cell>
          <cell r="K86">
            <v>145</v>
          </cell>
          <cell r="Q86" t="str">
            <v>6841EAJ</v>
          </cell>
          <cell r="R86">
            <v>0</v>
          </cell>
          <cell r="S86">
            <v>0</v>
          </cell>
          <cell r="T86">
            <v>0</v>
          </cell>
          <cell r="U86">
            <v>0</v>
          </cell>
          <cell r="V86">
            <v>0</v>
          </cell>
          <cell r="W86">
            <v>10</v>
          </cell>
          <cell r="X86">
            <v>10</v>
          </cell>
          <cell r="Y86" t="str">
            <v/>
          </cell>
          <cell r="AB86" t="str">
            <v>6579LJJ</v>
          </cell>
          <cell r="AC86">
            <v>5</v>
          </cell>
          <cell r="AD86">
            <v>0</v>
          </cell>
          <cell r="AE86">
            <v>0</v>
          </cell>
          <cell r="AF86">
            <v>0</v>
          </cell>
          <cell r="AG86">
            <v>13</v>
          </cell>
          <cell r="AH86">
            <v>20</v>
          </cell>
          <cell r="AI86">
            <v>38</v>
          </cell>
          <cell r="AL86" t="str">
            <v>2629H2J</v>
          </cell>
          <cell r="AM86">
            <v>50</v>
          </cell>
          <cell r="AN86">
            <v>11</v>
          </cell>
          <cell r="AO86">
            <v>5</v>
          </cell>
          <cell r="AP86">
            <v>55</v>
          </cell>
          <cell r="AQ86">
            <v>23</v>
          </cell>
          <cell r="AR86">
            <v>74</v>
          </cell>
          <cell r="AS86">
            <v>218</v>
          </cell>
        </row>
        <row r="87">
          <cell r="D87" t="str">
            <v>6579LDJ</v>
          </cell>
          <cell r="E87">
            <v>13</v>
          </cell>
          <cell r="F87">
            <v>3</v>
          </cell>
          <cell r="G87">
            <v>0</v>
          </cell>
          <cell r="H87">
            <v>5</v>
          </cell>
          <cell r="I87">
            <v>0</v>
          </cell>
          <cell r="J87">
            <v>10</v>
          </cell>
          <cell r="K87">
            <v>31</v>
          </cell>
          <cell r="Q87" t="str">
            <v>6841GAJ</v>
          </cell>
          <cell r="R87">
            <v>0</v>
          </cell>
          <cell r="S87">
            <v>0</v>
          </cell>
          <cell r="T87">
            <v>0</v>
          </cell>
          <cell r="U87">
            <v>5</v>
          </cell>
          <cell r="V87">
            <v>0</v>
          </cell>
          <cell r="W87">
            <v>5</v>
          </cell>
          <cell r="X87">
            <v>10</v>
          </cell>
          <cell r="Y87" t="str">
            <v/>
          </cell>
          <cell r="AB87" t="str">
            <v>6579NAJ</v>
          </cell>
          <cell r="AC87">
            <v>6</v>
          </cell>
          <cell r="AD87">
            <v>0</v>
          </cell>
          <cell r="AE87">
            <v>0</v>
          </cell>
          <cell r="AF87">
            <v>0</v>
          </cell>
          <cell r="AG87">
            <v>0</v>
          </cell>
          <cell r="AH87">
            <v>0</v>
          </cell>
          <cell r="AI87">
            <v>6</v>
          </cell>
          <cell r="AL87" t="str">
            <v>2629H7J</v>
          </cell>
          <cell r="AM87">
            <v>4</v>
          </cell>
          <cell r="AN87">
            <v>5</v>
          </cell>
          <cell r="AO87">
            <v>1</v>
          </cell>
          <cell r="AP87">
            <v>33</v>
          </cell>
          <cell r="AQ87">
            <v>30</v>
          </cell>
          <cell r="AR87">
            <v>5</v>
          </cell>
          <cell r="AS87">
            <v>78</v>
          </cell>
        </row>
        <row r="88">
          <cell r="D88" t="str">
            <v>6579LEJ</v>
          </cell>
          <cell r="E88">
            <v>32</v>
          </cell>
          <cell r="F88">
            <v>0</v>
          </cell>
          <cell r="G88">
            <v>0</v>
          </cell>
          <cell r="H88">
            <v>0</v>
          </cell>
          <cell r="I88">
            <v>0</v>
          </cell>
          <cell r="J88">
            <v>20</v>
          </cell>
          <cell r="K88">
            <v>52</v>
          </cell>
          <cell r="Q88" t="str">
            <v>684250J</v>
          </cell>
          <cell r="R88">
            <v>0</v>
          </cell>
          <cell r="S88">
            <v>20</v>
          </cell>
          <cell r="T88">
            <v>0</v>
          </cell>
          <cell r="U88">
            <v>200</v>
          </cell>
          <cell r="V88">
            <v>180</v>
          </cell>
          <cell r="W88">
            <v>200</v>
          </cell>
          <cell r="X88">
            <v>600</v>
          </cell>
          <cell r="Y88" t="str">
            <v/>
          </cell>
          <cell r="AB88" t="str">
            <v>6579NJJ</v>
          </cell>
          <cell r="AC88">
            <v>6</v>
          </cell>
          <cell r="AD88">
            <v>0</v>
          </cell>
          <cell r="AE88">
            <v>2</v>
          </cell>
          <cell r="AF88">
            <v>0</v>
          </cell>
          <cell r="AG88">
            <v>0</v>
          </cell>
          <cell r="AH88">
            <v>14</v>
          </cell>
          <cell r="AI88">
            <v>22</v>
          </cell>
          <cell r="AL88" t="str">
            <v>26446A7</v>
          </cell>
          <cell r="AM88">
            <v>0</v>
          </cell>
          <cell r="AN88">
            <v>0</v>
          </cell>
          <cell r="AO88">
            <v>0</v>
          </cell>
          <cell r="AP88">
            <v>0</v>
          </cell>
          <cell r="AQ88">
            <v>0</v>
          </cell>
          <cell r="AR88">
            <v>1</v>
          </cell>
          <cell r="AS88">
            <v>1</v>
          </cell>
        </row>
        <row r="89">
          <cell r="D89" t="str">
            <v>6579NAJ</v>
          </cell>
          <cell r="E89">
            <v>8</v>
          </cell>
          <cell r="F89">
            <v>0</v>
          </cell>
          <cell r="G89">
            <v>0</v>
          </cell>
          <cell r="H89">
            <v>0</v>
          </cell>
          <cell r="I89">
            <v>0</v>
          </cell>
          <cell r="J89">
            <v>0</v>
          </cell>
          <cell r="K89">
            <v>8</v>
          </cell>
          <cell r="Q89" t="str">
            <v>684252J</v>
          </cell>
          <cell r="R89">
            <v>20</v>
          </cell>
          <cell r="S89">
            <v>0</v>
          </cell>
          <cell r="T89">
            <v>4</v>
          </cell>
          <cell r="U89">
            <v>80</v>
          </cell>
          <cell r="V89">
            <v>30</v>
          </cell>
          <cell r="W89">
            <v>100</v>
          </cell>
          <cell r="X89">
            <v>234</v>
          </cell>
          <cell r="Y89" t="str">
            <v/>
          </cell>
          <cell r="AB89" t="str">
            <v>6579PCJ</v>
          </cell>
          <cell r="AC89">
            <v>8</v>
          </cell>
          <cell r="AD89">
            <v>0</v>
          </cell>
          <cell r="AE89">
            <v>0</v>
          </cell>
          <cell r="AF89">
            <v>0</v>
          </cell>
          <cell r="AG89">
            <v>0</v>
          </cell>
          <cell r="AH89">
            <v>0</v>
          </cell>
          <cell r="AI89">
            <v>8</v>
          </cell>
          <cell r="AL89" t="str">
            <v>2647G2J</v>
          </cell>
          <cell r="AM89">
            <v>0</v>
          </cell>
          <cell r="AN89">
            <v>2</v>
          </cell>
          <cell r="AO89">
            <v>20</v>
          </cell>
          <cell r="AP89">
            <v>0</v>
          </cell>
          <cell r="AQ89">
            <v>20</v>
          </cell>
          <cell r="AR89">
            <v>10</v>
          </cell>
          <cell r="AS89">
            <v>52</v>
          </cell>
        </row>
        <row r="90">
          <cell r="D90" t="str">
            <v>6579NBJ</v>
          </cell>
          <cell r="E90">
            <v>6</v>
          </cell>
          <cell r="F90">
            <v>0</v>
          </cell>
          <cell r="G90">
            <v>0</v>
          </cell>
          <cell r="H90">
            <v>0</v>
          </cell>
          <cell r="I90">
            <v>0</v>
          </cell>
          <cell r="J90">
            <v>15</v>
          </cell>
          <cell r="K90">
            <v>21</v>
          </cell>
          <cell r="Q90" t="str">
            <v>684260J</v>
          </cell>
          <cell r="R90">
            <v>0</v>
          </cell>
          <cell r="S90">
            <v>5</v>
          </cell>
          <cell r="T90">
            <v>0</v>
          </cell>
          <cell r="U90">
            <v>40</v>
          </cell>
          <cell r="V90">
            <v>30</v>
          </cell>
          <cell r="W90">
            <v>50</v>
          </cell>
          <cell r="X90">
            <v>125</v>
          </cell>
          <cell r="Y90" t="str">
            <v/>
          </cell>
          <cell r="AB90" t="str">
            <v>6579PDJ</v>
          </cell>
          <cell r="AC90">
            <v>7</v>
          </cell>
          <cell r="AD90">
            <v>0</v>
          </cell>
          <cell r="AE90">
            <v>0</v>
          </cell>
          <cell r="AF90">
            <v>5</v>
          </cell>
          <cell r="AG90">
            <v>0</v>
          </cell>
          <cell r="AH90">
            <v>10</v>
          </cell>
          <cell r="AI90">
            <v>22</v>
          </cell>
          <cell r="AL90" t="str">
            <v>2647G5J</v>
          </cell>
          <cell r="AM90">
            <v>0</v>
          </cell>
          <cell r="AN90">
            <v>1</v>
          </cell>
          <cell r="AO90">
            <v>0</v>
          </cell>
          <cell r="AP90">
            <v>0</v>
          </cell>
          <cell r="AQ90">
            <v>10</v>
          </cell>
          <cell r="AR90">
            <v>10</v>
          </cell>
          <cell r="AS90">
            <v>21</v>
          </cell>
        </row>
        <row r="91">
          <cell r="D91" t="str">
            <v>6579PCJ</v>
          </cell>
          <cell r="E91">
            <v>10</v>
          </cell>
          <cell r="F91">
            <v>3</v>
          </cell>
          <cell r="G91">
            <v>3</v>
          </cell>
          <cell r="H91">
            <v>15</v>
          </cell>
          <cell r="I91">
            <v>15</v>
          </cell>
          <cell r="J91">
            <v>10</v>
          </cell>
          <cell r="K91">
            <v>56</v>
          </cell>
          <cell r="Q91" t="str">
            <v>684262J</v>
          </cell>
          <cell r="R91">
            <v>0</v>
          </cell>
          <cell r="S91">
            <v>0</v>
          </cell>
          <cell r="T91">
            <v>1</v>
          </cell>
          <cell r="U91">
            <v>30</v>
          </cell>
          <cell r="V91">
            <v>20</v>
          </cell>
          <cell r="W91">
            <v>40</v>
          </cell>
          <cell r="X91">
            <v>91</v>
          </cell>
          <cell r="Y91" t="str">
            <v/>
          </cell>
          <cell r="AB91" t="str">
            <v>6579PJJ</v>
          </cell>
          <cell r="AC91">
            <v>9</v>
          </cell>
          <cell r="AD91">
            <v>0</v>
          </cell>
          <cell r="AE91">
            <v>0</v>
          </cell>
          <cell r="AF91">
            <v>5</v>
          </cell>
          <cell r="AG91">
            <v>17</v>
          </cell>
          <cell r="AH91">
            <v>30</v>
          </cell>
          <cell r="AI91">
            <v>61</v>
          </cell>
          <cell r="AL91" t="str">
            <v>26472AJ</v>
          </cell>
          <cell r="AM91">
            <v>0</v>
          </cell>
          <cell r="AN91">
            <v>0</v>
          </cell>
          <cell r="AO91">
            <v>0</v>
          </cell>
          <cell r="AP91">
            <v>0</v>
          </cell>
          <cell r="AQ91">
            <v>0</v>
          </cell>
          <cell r="AR91">
            <v>10</v>
          </cell>
          <cell r="AS91">
            <v>10</v>
          </cell>
        </row>
        <row r="92">
          <cell r="D92" t="str">
            <v>6579PDJ</v>
          </cell>
          <cell r="E92">
            <v>7</v>
          </cell>
          <cell r="F92">
            <v>6</v>
          </cell>
          <cell r="G92">
            <v>0</v>
          </cell>
          <cell r="H92">
            <v>0</v>
          </cell>
          <cell r="I92">
            <v>10</v>
          </cell>
          <cell r="J92">
            <v>23</v>
          </cell>
          <cell r="K92">
            <v>46</v>
          </cell>
          <cell r="Q92" t="str">
            <v>6842S2J</v>
          </cell>
          <cell r="R92">
            <v>20</v>
          </cell>
          <cell r="S92">
            <v>5</v>
          </cell>
          <cell r="T92">
            <v>0</v>
          </cell>
          <cell r="U92">
            <v>87</v>
          </cell>
          <cell r="V92">
            <v>110</v>
          </cell>
          <cell r="W92">
            <v>80</v>
          </cell>
          <cell r="X92">
            <v>302</v>
          </cell>
          <cell r="Y92" t="str">
            <v/>
          </cell>
          <cell r="AB92" t="str">
            <v>683631J</v>
          </cell>
          <cell r="AC92">
            <v>10</v>
          </cell>
          <cell r="AD92">
            <v>0</v>
          </cell>
          <cell r="AE92">
            <v>0</v>
          </cell>
          <cell r="AF92">
            <v>16</v>
          </cell>
          <cell r="AG92">
            <v>7</v>
          </cell>
          <cell r="AH92">
            <v>3</v>
          </cell>
          <cell r="AI92">
            <v>36</v>
          </cell>
          <cell r="AL92" t="str">
            <v>26474AJ</v>
          </cell>
          <cell r="AM92">
            <v>0</v>
          </cell>
          <cell r="AN92">
            <v>7</v>
          </cell>
          <cell r="AO92">
            <v>5</v>
          </cell>
          <cell r="AP92">
            <v>10</v>
          </cell>
          <cell r="AQ92">
            <v>15</v>
          </cell>
          <cell r="AR92">
            <v>53</v>
          </cell>
          <cell r="AS92">
            <v>90</v>
          </cell>
        </row>
        <row r="93">
          <cell r="D93" t="str">
            <v>6579TAJ</v>
          </cell>
          <cell r="E93">
            <v>5</v>
          </cell>
          <cell r="F93">
            <v>3</v>
          </cell>
          <cell r="G93">
            <v>0</v>
          </cell>
          <cell r="H93">
            <v>19</v>
          </cell>
          <cell r="I93">
            <v>50</v>
          </cell>
          <cell r="J93">
            <v>0</v>
          </cell>
          <cell r="K93">
            <v>77</v>
          </cell>
          <cell r="Q93" t="str">
            <v>6845GN1</v>
          </cell>
          <cell r="R93">
            <v>0</v>
          </cell>
          <cell r="S93">
            <v>0</v>
          </cell>
          <cell r="T93">
            <v>0</v>
          </cell>
          <cell r="U93">
            <v>3</v>
          </cell>
          <cell r="V93">
            <v>11</v>
          </cell>
          <cell r="W93">
            <v>2</v>
          </cell>
          <cell r="X93">
            <v>16</v>
          </cell>
          <cell r="Y93" t="str">
            <v/>
          </cell>
          <cell r="AB93" t="str">
            <v>683635J</v>
          </cell>
          <cell r="AC93">
            <v>0</v>
          </cell>
          <cell r="AD93">
            <v>0</v>
          </cell>
          <cell r="AE93">
            <v>0</v>
          </cell>
          <cell r="AF93">
            <v>0</v>
          </cell>
          <cell r="AG93">
            <v>20</v>
          </cell>
          <cell r="AH93">
            <v>0</v>
          </cell>
          <cell r="AI93">
            <v>20</v>
          </cell>
          <cell r="AL93" t="str">
            <v>264741E</v>
          </cell>
          <cell r="AM93">
            <v>1</v>
          </cell>
          <cell r="AN93">
            <v>0</v>
          </cell>
          <cell r="AO93">
            <v>0</v>
          </cell>
          <cell r="AP93">
            <v>0</v>
          </cell>
          <cell r="AQ93">
            <v>0</v>
          </cell>
          <cell r="AR93">
            <v>0</v>
          </cell>
          <cell r="AS93">
            <v>1</v>
          </cell>
        </row>
        <row r="94">
          <cell r="D94" t="str">
            <v>6579TGJ</v>
          </cell>
          <cell r="E94">
            <v>5</v>
          </cell>
          <cell r="F94">
            <v>3</v>
          </cell>
          <cell r="G94">
            <v>0</v>
          </cell>
          <cell r="H94">
            <v>19</v>
          </cell>
          <cell r="I94">
            <v>35</v>
          </cell>
          <cell r="J94">
            <v>15</v>
          </cell>
          <cell r="K94">
            <v>77</v>
          </cell>
          <cell r="Q94" t="str">
            <v>6845NBJ</v>
          </cell>
          <cell r="R94">
            <v>0</v>
          </cell>
          <cell r="S94">
            <v>0</v>
          </cell>
          <cell r="T94">
            <v>0</v>
          </cell>
          <cell r="U94">
            <v>2</v>
          </cell>
          <cell r="V94">
            <v>0</v>
          </cell>
          <cell r="W94">
            <v>0</v>
          </cell>
          <cell r="X94">
            <v>2</v>
          </cell>
          <cell r="Y94" t="str">
            <v/>
          </cell>
          <cell r="AB94" t="str">
            <v>6841EAJ</v>
          </cell>
          <cell r="AC94">
            <v>17</v>
          </cell>
          <cell r="AD94">
            <v>5</v>
          </cell>
          <cell r="AE94">
            <v>0</v>
          </cell>
          <cell r="AF94">
            <v>35</v>
          </cell>
          <cell r="AG94">
            <v>50</v>
          </cell>
          <cell r="AH94">
            <v>20</v>
          </cell>
          <cell r="AI94">
            <v>127</v>
          </cell>
          <cell r="AL94" t="str">
            <v>26475AJ</v>
          </cell>
          <cell r="AM94">
            <v>0</v>
          </cell>
          <cell r="AN94">
            <v>3</v>
          </cell>
          <cell r="AO94">
            <v>0</v>
          </cell>
          <cell r="AP94">
            <v>0</v>
          </cell>
          <cell r="AQ94">
            <v>10</v>
          </cell>
          <cell r="AR94">
            <v>11</v>
          </cell>
          <cell r="AS94">
            <v>24</v>
          </cell>
        </row>
        <row r="95">
          <cell r="D95" t="str">
            <v>683631J</v>
          </cell>
          <cell r="E95">
            <v>17</v>
          </cell>
          <cell r="F95">
            <v>0</v>
          </cell>
          <cell r="G95">
            <v>0</v>
          </cell>
          <cell r="H95">
            <v>66</v>
          </cell>
          <cell r="I95">
            <v>40</v>
          </cell>
          <cell r="J95">
            <v>9</v>
          </cell>
          <cell r="K95">
            <v>132</v>
          </cell>
          <cell r="Q95" t="str">
            <v>684920J</v>
          </cell>
          <cell r="R95">
            <v>1</v>
          </cell>
          <cell r="S95">
            <v>0</v>
          </cell>
          <cell r="T95">
            <v>0</v>
          </cell>
          <cell r="U95">
            <v>0</v>
          </cell>
          <cell r="V95">
            <v>2</v>
          </cell>
          <cell r="W95">
            <v>6</v>
          </cell>
          <cell r="X95">
            <v>9</v>
          </cell>
          <cell r="Y95" t="str">
            <v/>
          </cell>
          <cell r="AB95" t="str">
            <v>6841GAJ</v>
          </cell>
          <cell r="AC95">
            <v>14</v>
          </cell>
          <cell r="AD95">
            <v>5</v>
          </cell>
          <cell r="AE95">
            <v>1</v>
          </cell>
          <cell r="AF95">
            <v>33</v>
          </cell>
          <cell r="AG95">
            <v>24</v>
          </cell>
          <cell r="AH95">
            <v>10</v>
          </cell>
          <cell r="AI95">
            <v>87</v>
          </cell>
          <cell r="AL95" t="str">
            <v>26476AJ</v>
          </cell>
          <cell r="AM95">
            <v>20</v>
          </cell>
          <cell r="AN95">
            <v>5</v>
          </cell>
          <cell r="AO95">
            <v>11</v>
          </cell>
          <cell r="AP95">
            <v>0</v>
          </cell>
          <cell r="AQ95">
            <v>0</v>
          </cell>
          <cell r="AR95">
            <v>18</v>
          </cell>
          <cell r="AS95">
            <v>54</v>
          </cell>
        </row>
        <row r="96">
          <cell r="D96" t="str">
            <v>683635J</v>
          </cell>
          <cell r="E96">
            <v>3</v>
          </cell>
          <cell r="F96">
            <v>0</v>
          </cell>
          <cell r="G96">
            <v>1</v>
          </cell>
          <cell r="H96">
            <v>0</v>
          </cell>
          <cell r="I96">
            <v>10</v>
          </cell>
          <cell r="J96">
            <v>1</v>
          </cell>
          <cell r="K96">
            <v>15</v>
          </cell>
          <cell r="Q96" t="str">
            <v>684923J</v>
          </cell>
          <cell r="R96">
            <v>1</v>
          </cell>
          <cell r="S96">
            <v>0</v>
          </cell>
          <cell r="T96">
            <v>0</v>
          </cell>
          <cell r="U96">
            <v>1</v>
          </cell>
          <cell r="V96">
            <v>0</v>
          </cell>
          <cell r="W96">
            <v>1</v>
          </cell>
          <cell r="X96">
            <v>3</v>
          </cell>
          <cell r="Y96" t="str">
            <v/>
          </cell>
          <cell r="AB96" t="str">
            <v>6845NBJ</v>
          </cell>
          <cell r="AC96">
            <v>1</v>
          </cell>
          <cell r="AD96">
            <v>0</v>
          </cell>
          <cell r="AE96">
            <v>0</v>
          </cell>
          <cell r="AF96">
            <v>0</v>
          </cell>
          <cell r="AG96">
            <v>0</v>
          </cell>
          <cell r="AH96">
            <v>0</v>
          </cell>
          <cell r="AI96">
            <v>1</v>
          </cell>
          <cell r="AL96" t="str">
            <v>26478AE</v>
          </cell>
          <cell r="AM96">
            <v>2</v>
          </cell>
          <cell r="AN96">
            <v>0</v>
          </cell>
          <cell r="AO96">
            <v>0</v>
          </cell>
          <cell r="AP96">
            <v>5</v>
          </cell>
          <cell r="AQ96">
            <v>0</v>
          </cell>
          <cell r="AR96">
            <v>0</v>
          </cell>
          <cell r="AS96">
            <v>7</v>
          </cell>
        </row>
        <row r="97">
          <cell r="D97" t="str">
            <v>6841EAJ</v>
          </cell>
          <cell r="E97">
            <v>5</v>
          </cell>
          <cell r="F97">
            <v>0</v>
          </cell>
          <cell r="G97">
            <v>0</v>
          </cell>
          <cell r="H97">
            <v>5</v>
          </cell>
          <cell r="I97">
            <v>30</v>
          </cell>
          <cell r="J97">
            <v>35</v>
          </cell>
          <cell r="K97">
            <v>75</v>
          </cell>
          <cell r="Q97" t="str">
            <v>686862J</v>
          </cell>
          <cell r="R97">
            <v>2</v>
          </cell>
          <cell r="S97">
            <v>0</v>
          </cell>
          <cell r="T97">
            <v>0</v>
          </cell>
          <cell r="U97">
            <v>0</v>
          </cell>
          <cell r="V97">
            <v>0</v>
          </cell>
          <cell r="W97">
            <v>0</v>
          </cell>
          <cell r="X97">
            <v>3</v>
          </cell>
          <cell r="Y97" t="str">
            <v/>
          </cell>
          <cell r="AB97" t="str">
            <v>684920J</v>
          </cell>
          <cell r="AC97">
            <v>6</v>
          </cell>
          <cell r="AD97">
            <v>0</v>
          </cell>
          <cell r="AE97">
            <v>0</v>
          </cell>
          <cell r="AF97">
            <v>3</v>
          </cell>
          <cell r="AG97">
            <v>1</v>
          </cell>
          <cell r="AH97">
            <v>2</v>
          </cell>
          <cell r="AI97">
            <v>12</v>
          </cell>
          <cell r="AL97" t="str">
            <v>26478AJ</v>
          </cell>
          <cell r="AM97">
            <v>15</v>
          </cell>
          <cell r="AN97">
            <v>7</v>
          </cell>
          <cell r="AO97">
            <v>0</v>
          </cell>
          <cell r="AP97">
            <v>0</v>
          </cell>
          <cell r="AQ97">
            <v>40</v>
          </cell>
          <cell r="AR97">
            <v>58</v>
          </cell>
          <cell r="AS97">
            <v>120</v>
          </cell>
        </row>
        <row r="98">
          <cell r="D98" t="str">
            <v>6841GAJ</v>
          </cell>
          <cell r="E98">
            <v>3</v>
          </cell>
          <cell r="F98">
            <v>2</v>
          </cell>
          <cell r="G98">
            <v>0</v>
          </cell>
          <cell r="H98">
            <v>10</v>
          </cell>
          <cell r="I98">
            <v>0</v>
          </cell>
          <cell r="J98">
            <v>5</v>
          </cell>
          <cell r="K98">
            <v>20</v>
          </cell>
          <cell r="Q98" t="str">
            <v>686872J</v>
          </cell>
          <cell r="R98">
            <v>0</v>
          </cell>
          <cell r="S98">
            <v>0</v>
          </cell>
          <cell r="T98">
            <v>0</v>
          </cell>
          <cell r="U98">
            <v>0</v>
          </cell>
          <cell r="V98">
            <v>1</v>
          </cell>
          <cell r="W98">
            <v>0</v>
          </cell>
          <cell r="X98">
            <v>1</v>
          </cell>
          <cell r="Y98" t="str">
            <v/>
          </cell>
          <cell r="AB98" t="str">
            <v>684923J</v>
          </cell>
          <cell r="AC98">
            <v>3</v>
          </cell>
          <cell r="AD98">
            <v>0</v>
          </cell>
          <cell r="AE98">
            <v>0</v>
          </cell>
          <cell r="AF98">
            <v>1</v>
          </cell>
          <cell r="AG98">
            <v>0</v>
          </cell>
          <cell r="AH98">
            <v>1</v>
          </cell>
          <cell r="AI98">
            <v>5</v>
          </cell>
          <cell r="AL98" t="str">
            <v>26479AJ</v>
          </cell>
          <cell r="AM98">
            <v>11</v>
          </cell>
          <cell r="AN98">
            <v>4</v>
          </cell>
          <cell r="AO98">
            <v>0</v>
          </cell>
          <cell r="AP98">
            <v>45</v>
          </cell>
          <cell r="AQ98">
            <v>20</v>
          </cell>
          <cell r="AR98">
            <v>62</v>
          </cell>
          <cell r="AS98">
            <v>142</v>
          </cell>
        </row>
        <row r="99">
          <cell r="D99" t="str">
            <v>6841TAJ</v>
          </cell>
          <cell r="E99">
            <v>14</v>
          </cell>
          <cell r="F99">
            <v>0</v>
          </cell>
          <cell r="G99">
            <v>0</v>
          </cell>
          <cell r="H99">
            <v>25</v>
          </cell>
          <cell r="I99">
            <v>15</v>
          </cell>
          <cell r="J99">
            <v>20</v>
          </cell>
          <cell r="K99">
            <v>74</v>
          </cell>
          <cell r="Q99" t="str">
            <v>686876J</v>
          </cell>
          <cell r="R99">
            <v>0</v>
          </cell>
          <cell r="S99">
            <v>0</v>
          </cell>
          <cell r="T99">
            <v>0</v>
          </cell>
          <cell r="U99">
            <v>1</v>
          </cell>
          <cell r="V99">
            <v>0</v>
          </cell>
          <cell r="W99">
            <v>3</v>
          </cell>
          <cell r="X99">
            <v>5</v>
          </cell>
          <cell r="Y99" t="str">
            <v/>
          </cell>
          <cell r="AB99" t="str">
            <v>686650J</v>
          </cell>
          <cell r="AC99">
            <v>0</v>
          </cell>
          <cell r="AD99">
            <v>0</v>
          </cell>
          <cell r="AE99">
            <v>0</v>
          </cell>
          <cell r="AF99">
            <v>0</v>
          </cell>
          <cell r="AG99">
            <v>1</v>
          </cell>
          <cell r="AH99">
            <v>0</v>
          </cell>
          <cell r="AI99">
            <v>1</v>
          </cell>
          <cell r="AL99" t="str">
            <v>26612CJ</v>
          </cell>
          <cell r="AM99">
            <v>35</v>
          </cell>
          <cell r="AN99">
            <v>0</v>
          </cell>
          <cell r="AO99">
            <v>0</v>
          </cell>
          <cell r="AP99">
            <v>0</v>
          </cell>
          <cell r="AQ99">
            <v>50</v>
          </cell>
          <cell r="AR99">
            <v>0</v>
          </cell>
          <cell r="AS99">
            <v>85</v>
          </cell>
        </row>
        <row r="100">
          <cell r="D100" t="str">
            <v>684250J</v>
          </cell>
          <cell r="E100">
            <v>30</v>
          </cell>
          <cell r="F100">
            <v>0</v>
          </cell>
          <cell r="G100">
            <v>0</v>
          </cell>
          <cell r="H100">
            <v>50</v>
          </cell>
          <cell r="I100">
            <v>250</v>
          </cell>
          <cell r="J100">
            <v>30</v>
          </cell>
          <cell r="K100">
            <v>360</v>
          </cell>
          <cell r="Q100" t="str">
            <v>6870JPK</v>
          </cell>
          <cell r="R100">
            <v>0</v>
          </cell>
          <cell r="S100">
            <v>0</v>
          </cell>
          <cell r="T100">
            <v>0</v>
          </cell>
          <cell r="U100">
            <v>0</v>
          </cell>
          <cell r="V100">
            <v>0</v>
          </cell>
          <cell r="W100">
            <v>1</v>
          </cell>
          <cell r="X100">
            <v>1</v>
          </cell>
          <cell r="Y100" t="str">
            <v/>
          </cell>
          <cell r="AB100" t="str">
            <v>686669J</v>
          </cell>
          <cell r="AC100">
            <v>5</v>
          </cell>
          <cell r="AD100">
            <v>0</v>
          </cell>
          <cell r="AE100">
            <v>0</v>
          </cell>
          <cell r="AF100">
            <v>0</v>
          </cell>
          <cell r="AG100">
            <v>0</v>
          </cell>
          <cell r="AH100">
            <v>1</v>
          </cell>
          <cell r="AI100">
            <v>6</v>
          </cell>
          <cell r="AL100" t="str">
            <v>266124J</v>
          </cell>
          <cell r="AM100">
            <v>0</v>
          </cell>
          <cell r="AN100">
            <v>0</v>
          </cell>
          <cell r="AO100">
            <v>0</v>
          </cell>
          <cell r="AP100">
            <v>0</v>
          </cell>
          <cell r="AQ100">
            <v>33</v>
          </cell>
          <cell r="AR100">
            <v>0</v>
          </cell>
          <cell r="AS100">
            <v>33</v>
          </cell>
        </row>
        <row r="101">
          <cell r="D101" t="str">
            <v>684250J</v>
          </cell>
          <cell r="E101">
            <v>0</v>
          </cell>
          <cell r="F101">
            <v>0</v>
          </cell>
          <cell r="G101">
            <v>0</v>
          </cell>
          <cell r="H101">
            <v>0</v>
          </cell>
          <cell r="I101">
            <v>150</v>
          </cell>
          <cell r="J101">
            <v>30</v>
          </cell>
          <cell r="K101">
            <v>180</v>
          </cell>
          <cell r="Q101" t="str">
            <v>6870JTN</v>
          </cell>
          <cell r="R101">
            <v>5</v>
          </cell>
          <cell r="S101">
            <v>0</v>
          </cell>
          <cell r="T101">
            <v>0</v>
          </cell>
          <cell r="U101">
            <v>0</v>
          </cell>
          <cell r="V101">
            <v>0</v>
          </cell>
          <cell r="W101">
            <v>9</v>
          </cell>
          <cell r="X101">
            <v>14</v>
          </cell>
          <cell r="Y101" t="str">
            <v/>
          </cell>
          <cell r="AB101" t="str">
            <v>686862J</v>
          </cell>
          <cell r="AC101">
            <v>6</v>
          </cell>
          <cell r="AD101">
            <v>1</v>
          </cell>
          <cell r="AE101">
            <v>0</v>
          </cell>
          <cell r="AF101">
            <v>0</v>
          </cell>
          <cell r="AG101">
            <v>0</v>
          </cell>
          <cell r="AH101">
            <v>1</v>
          </cell>
          <cell r="AI101">
            <v>8</v>
          </cell>
          <cell r="AL101" t="str">
            <v>266125J</v>
          </cell>
          <cell r="AM101">
            <v>0</v>
          </cell>
          <cell r="AN101">
            <v>35</v>
          </cell>
          <cell r="AO101">
            <v>37</v>
          </cell>
          <cell r="AP101">
            <v>20</v>
          </cell>
          <cell r="AQ101">
            <v>50</v>
          </cell>
          <cell r="AR101">
            <v>30</v>
          </cell>
          <cell r="AS101">
            <v>172</v>
          </cell>
        </row>
        <row r="102">
          <cell r="D102" t="str">
            <v>684250J</v>
          </cell>
          <cell r="E102">
            <v>30</v>
          </cell>
          <cell r="F102">
            <v>0</v>
          </cell>
          <cell r="G102">
            <v>0</v>
          </cell>
          <cell r="H102">
            <v>50</v>
          </cell>
          <cell r="I102">
            <v>100</v>
          </cell>
          <cell r="J102">
            <v>0</v>
          </cell>
          <cell r="K102">
            <v>180</v>
          </cell>
          <cell r="Q102" t="str">
            <v>688123J</v>
          </cell>
          <cell r="R102">
            <v>0</v>
          </cell>
          <cell r="S102">
            <v>0</v>
          </cell>
          <cell r="T102">
            <v>0</v>
          </cell>
          <cell r="U102">
            <v>0</v>
          </cell>
          <cell r="V102">
            <v>100</v>
          </cell>
          <cell r="W102">
            <v>0</v>
          </cell>
          <cell r="X102">
            <v>100</v>
          </cell>
          <cell r="Y102" t="str">
            <v/>
          </cell>
          <cell r="AB102" t="str">
            <v>686876J</v>
          </cell>
          <cell r="AC102">
            <v>3</v>
          </cell>
          <cell r="AD102">
            <v>0</v>
          </cell>
          <cell r="AE102">
            <v>0</v>
          </cell>
          <cell r="AF102">
            <v>4</v>
          </cell>
          <cell r="AG102">
            <v>2</v>
          </cell>
          <cell r="AH102">
            <v>4</v>
          </cell>
          <cell r="AI102">
            <v>13</v>
          </cell>
          <cell r="AL102" t="str">
            <v>266228J</v>
          </cell>
          <cell r="AM102">
            <v>60</v>
          </cell>
          <cell r="AN102">
            <v>121</v>
          </cell>
          <cell r="AO102">
            <v>0</v>
          </cell>
          <cell r="AP102">
            <v>120</v>
          </cell>
          <cell r="AQ102">
            <v>100</v>
          </cell>
          <cell r="AR102">
            <v>20</v>
          </cell>
          <cell r="AS102">
            <v>421</v>
          </cell>
        </row>
        <row r="103">
          <cell r="D103" t="str">
            <v>684252J</v>
          </cell>
          <cell r="E103">
            <v>40</v>
          </cell>
          <cell r="F103">
            <v>0</v>
          </cell>
          <cell r="G103">
            <v>0</v>
          </cell>
          <cell r="H103">
            <v>0</v>
          </cell>
          <cell r="I103">
            <v>0</v>
          </cell>
          <cell r="J103">
            <v>0</v>
          </cell>
          <cell r="K103">
            <v>40</v>
          </cell>
          <cell r="Q103" t="str">
            <v>688133J</v>
          </cell>
          <cell r="R103">
            <v>0</v>
          </cell>
          <cell r="S103">
            <v>0</v>
          </cell>
          <cell r="T103">
            <v>0</v>
          </cell>
          <cell r="U103">
            <v>0</v>
          </cell>
          <cell r="V103">
            <v>50</v>
          </cell>
          <cell r="W103">
            <v>0</v>
          </cell>
          <cell r="X103">
            <v>50</v>
          </cell>
          <cell r="Y103" t="str">
            <v/>
          </cell>
          <cell r="AB103" t="str">
            <v>686878J</v>
          </cell>
          <cell r="AC103">
            <v>0</v>
          </cell>
          <cell r="AD103">
            <v>0</v>
          </cell>
          <cell r="AE103">
            <v>0</v>
          </cell>
          <cell r="AF103">
            <v>0</v>
          </cell>
          <cell r="AG103">
            <v>2</v>
          </cell>
          <cell r="AH103">
            <v>1</v>
          </cell>
          <cell r="AI103">
            <v>3</v>
          </cell>
          <cell r="AL103" t="str">
            <v>26623RJ</v>
          </cell>
          <cell r="AM103">
            <v>8</v>
          </cell>
          <cell r="AN103">
            <v>10</v>
          </cell>
          <cell r="AO103">
            <v>0</v>
          </cell>
          <cell r="AP103">
            <v>25</v>
          </cell>
          <cell r="AQ103">
            <v>50</v>
          </cell>
          <cell r="AR103">
            <v>4</v>
          </cell>
          <cell r="AS103">
            <v>97</v>
          </cell>
        </row>
        <row r="104">
          <cell r="D104" t="str">
            <v>684260J</v>
          </cell>
          <cell r="E104">
            <v>60</v>
          </cell>
          <cell r="F104">
            <v>15</v>
          </cell>
          <cell r="G104">
            <v>0</v>
          </cell>
          <cell r="H104">
            <v>160</v>
          </cell>
          <cell r="I104">
            <v>70</v>
          </cell>
          <cell r="J104">
            <v>50</v>
          </cell>
          <cell r="K104">
            <v>355</v>
          </cell>
          <cell r="Q104" t="str">
            <v>688163J</v>
          </cell>
          <cell r="R104">
            <v>0</v>
          </cell>
          <cell r="S104">
            <v>0</v>
          </cell>
          <cell r="T104">
            <v>0</v>
          </cell>
          <cell r="U104">
            <v>0</v>
          </cell>
          <cell r="V104">
            <v>100</v>
          </cell>
          <cell r="W104">
            <v>0</v>
          </cell>
          <cell r="X104">
            <v>100</v>
          </cell>
          <cell r="Y104" t="str">
            <v/>
          </cell>
          <cell r="AB104" t="str">
            <v>6870JPK</v>
          </cell>
          <cell r="AC104">
            <v>15</v>
          </cell>
          <cell r="AD104">
            <v>0</v>
          </cell>
          <cell r="AE104">
            <v>0</v>
          </cell>
          <cell r="AF104">
            <v>0</v>
          </cell>
          <cell r="AG104">
            <v>10</v>
          </cell>
          <cell r="AH104">
            <v>0</v>
          </cell>
          <cell r="AI104">
            <v>25</v>
          </cell>
          <cell r="AL104" t="str">
            <v>26623SJ</v>
          </cell>
          <cell r="AM104">
            <v>1</v>
          </cell>
          <cell r="AN104">
            <v>0</v>
          </cell>
          <cell r="AO104">
            <v>1</v>
          </cell>
          <cell r="AP104">
            <v>0</v>
          </cell>
          <cell r="AQ104">
            <v>0</v>
          </cell>
          <cell r="AR104">
            <v>3</v>
          </cell>
          <cell r="AS104">
            <v>5</v>
          </cell>
        </row>
        <row r="105">
          <cell r="D105" t="str">
            <v>684262J</v>
          </cell>
          <cell r="E105">
            <v>40</v>
          </cell>
          <cell r="F105">
            <v>10</v>
          </cell>
          <cell r="G105">
            <v>0</v>
          </cell>
          <cell r="H105">
            <v>120</v>
          </cell>
          <cell r="I105">
            <v>30</v>
          </cell>
          <cell r="J105">
            <v>60</v>
          </cell>
          <cell r="K105">
            <v>260</v>
          </cell>
          <cell r="Q105" t="str">
            <v>847841X</v>
          </cell>
          <cell r="R105">
            <v>0</v>
          </cell>
          <cell r="S105">
            <v>30</v>
          </cell>
          <cell r="T105">
            <v>0</v>
          </cell>
          <cell r="U105">
            <v>11</v>
          </cell>
          <cell r="V105">
            <v>76</v>
          </cell>
          <cell r="W105">
            <v>42</v>
          </cell>
          <cell r="X105">
            <v>159</v>
          </cell>
          <cell r="AB105" t="str">
            <v>6870JTN</v>
          </cell>
          <cell r="AC105">
            <v>0</v>
          </cell>
          <cell r="AD105">
            <v>0</v>
          </cell>
          <cell r="AE105">
            <v>0</v>
          </cell>
          <cell r="AF105">
            <v>1</v>
          </cell>
          <cell r="AG105">
            <v>0</v>
          </cell>
          <cell r="AH105">
            <v>17</v>
          </cell>
          <cell r="AI105">
            <v>18</v>
          </cell>
          <cell r="AL105" t="str">
            <v>26623VJ</v>
          </cell>
          <cell r="AM105">
            <v>5</v>
          </cell>
          <cell r="AN105">
            <v>5</v>
          </cell>
          <cell r="AO105">
            <v>0</v>
          </cell>
          <cell r="AP105">
            <v>1</v>
          </cell>
          <cell r="AQ105">
            <v>50</v>
          </cell>
          <cell r="AR105">
            <v>3</v>
          </cell>
          <cell r="AS105">
            <v>64</v>
          </cell>
        </row>
        <row r="106">
          <cell r="D106" t="str">
            <v>6842S2J</v>
          </cell>
          <cell r="E106">
            <v>0</v>
          </cell>
          <cell r="F106">
            <v>5</v>
          </cell>
          <cell r="G106">
            <v>0</v>
          </cell>
          <cell r="H106">
            <v>63</v>
          </cell>
          <cell r="I106">
            <v>50</v>
          </cell>
          <cell r="J106">
            <v>0</v>
          </cell>
          <cell r="K106">
            <v>118</v>
          </cell>
          <cell r="Q106" t="str">
            <v>847841X</v>
          </cell>
          <cell r="R106">
            <v>0</v>
          </cell>
          <cell r="S106">
            <v>0</v>
          </cell>
          <cell r="T106">
            <v>0</v>
          </cell>
          <cell r="U106">
            <v>0</v>
          </cell>
          <cell r="V106">
            <v>11</v>
          </cell>
          <cell r="W106">
            <v>0</v>
          </cell>
          <cell r="X106">
            <v>11</v>
          </cell>
          <cell r="Y106" t="str">
            <v>*</v>
          </cell>
          <cell r="AB106" t="str">
            <v>6881S7J</v>
          </cell>
          <cell r="AC106">
            <v>0</v>
          </cell>
          <cell r="AD106">
            <v>0</v>
          </cell>
          <cell r="AE106">
            <v>0</v>
          </cell>
          <cell r="AF106">
            <v>0</v>
          </cell>
          <cell r="AG106">
            <v>9</v>
          </cell>
          <cell r="AH106">
            <v>90</v>
          </cell>
          <cell r="AI106">
            <v>99</v>
          </cell>
          <cell r="AL106" t="str">
            <v>266233J</v>
          </cell>
          <cell r="AM106">
            <v>40</v>
          </cell>
          <cell r="AN106">
            <v>45</v>
          </cell>
          <cell r="AO106">
            <v>7</v>
          </cell>
          <cell r="AP106">
            <v>146</v>
          </cell>
          <cell r="AQ106">
            <v>253</v>
          </cell>
          <cell r="AR106">
            <v>33</v>
          </cell>
          <cell r="AS106">
            <v>525</v>
          </cell>
          <cell r="AT106">
            <v>525</v>
          </cell>
        </row>
        <row r="107">
          <cell r="D107" t="str">
            <v>6845GN1</v>
          </cell>
          <cell r="E107">
            <v>5</v>
          </cell>
          <cell r="F107">
            <v>0</v>
          </cell>
          <cell r="G107">
            <v>1</v>
          </cell>
          <cell r="H107">
            <v>12</v>
          </cell>
          <cell r="I107">
            <v>0</v>
          </cell>
          <cell r="J107">
            <v>2</v>
          </cell>
          <cell r="K107">
            <v>20</v>
          </cell>
          <cell r="Q107" t="str">
            <v>847841X</v>
          </cell>
          <cell r="R107">
            <v>0</v>
          </cell>
          <cell r="S107">
            <v>30</v>
          </cell>
          <cell r="T107">
            <v>0</v>
          </cell>
          <cell r="U107">
            <v>11</v>
          </cell>
          <cell r="V107">
            <v>65</v>
          </cell>
          <cell r="W107">
            <v>42</v>
          </cell>
          <cell r="X107">
            <v>148</v>
          </cell>
          <cell r="Y107" t="str">
            <v/>
          </cell>
          <cell r="AB107" t="str">
            <v>6881S8J</v>
          </cell>
          <cell r="AC107">
            <v>0</v>
          </cell>
          <cell r="AD107">
            <v>0</v>
          </cell>
          <cell r="AE107">
            <v>0</v>
          </cell>
          <cell r="AF107">
            <v>0</v>
          </cell>
          <cell r="AG107">
            <v>10</v>
          </cell>
          <cell r="AH107">
            <v>50</v>
          </cell>
          <cell r="AI107">
            <v>60</v>
          </cell>
          <cell r="AL107" t="str">
            <v>266233J</v>
          </cell>
          <cell r="AM107">
            <v>26</v>
          </cell>
          <cell r="AN107">
            <v>30</v>
          </cell>
          <cell r="AO107">
            <v>6</v>
          </cell>
          <cell r="AP107">
            <v>120</v>
          </cell>
          <cell r="AQ107">
            <v>153</v>
          </cell>
          <cell r="AR107">
            <v>23</v>
          </cell>
          <cell r="AS107">
            <v>359</v>
          </cell>
        </row>
        <row r="108">
          <cell r="D108" t="str">
            <v>6845NBJ</v>
          </cell>
          <cell r="E108">
            <v>0</v>
          </cell>
          <cell r="F108">
            <v>0</v>
          </cell>
          <cell r="G108">
            <v>0</v>
          </cell>
          <cell r="H108">
            <v>15</v>
          </cell>
          <cell r="I108">
            <v>17</v>
          </cell>
          <cell r="J108">
            <v>0</v>
          </cell>
          <cell r="K108">
            <v>32</v>
          </cell>
          <cell r="Q108" t="str">
            <v>860250J</v>
          </cell>
          <cell r="R108">
            <v>0</v>
          </cell>
          <cell r="S108">
            <v>30</v>
          </cell>
          <cell r="T108">
            <v>9</v>
          </cell>
          <cell r="U108">
            <v>0</v>
          </cell>
          <cell r="V108">
            <v>0</v>
          </cell>
          <cell r="W108">
            <v>0</v>
          </cell>
          <cell r="X108">
            <v>39</v>
          </cell>
          <cell r="Y108" t="str">
            <v/>
          </cell>
          <cell r="AB108" t="str">
            <v>688120J</v>
          </cell>
          <cell r="AC108">
            <v>0</v>
          </cell>
          <cell r="AD108">
            <v>10</v>
          </cell>
          <cell r="AE108">
            <v>0</v>
          </cell>
          <cell r="AF108">
            <v>0</v>
          </cell>
          <cell r="AG108">
            <v>40</v>
          </cell>
          <cell r="AH108">
            <v>0</v>
          </cell>
          <cell r="AI108">
            <v>50</v>
          </cell>
          <cell r="AL108" t="str">
            <v>266234E</v>
          </cell>
          <cell r="AM108">
            <v>0</v>
          </cell>
          <cell r="AN108">
            <v>1</v>
          </cell>
          <cell r="AO108">
            <v>0</v>
          </cell>
          <cell r="AP108">
            <v>0</v>
          </cell>
          <cell r="AQ108">
            <v>0</v>
          </cell>
          <cell r="AR108">
            <v>0</v>
          </cell>
          <cell r="AS108">
            <v>1</v>
          </cell>
        </row>
        <row r="109">
          <cell r="D109" t="str">
            <v>684631J</v>
          </cell>
          <cell r="E109">
            <v>2</v>
          </cell>
          <cell r="F109">
            <v>0</v>
          </cell>
          <cell r="G109">
            <v>0</v>
          </cell>
          <cell r="H109">
            <v>2</v>
          </cell>
          <cell r="I109">
            <v>0</v>
          </cell>
          <cell r="J109">
            <v>2</v>
          </cell>
          <cell r="K109">
            <v>6</v>
          </cell>
          <cell r="Q109" t="str">
            <v>864532X</v>
          </cell>
          <cell r="R109">
            <v>0</v>
          </cell>
          <cell r="S109">
            <v>11</v>
          </cell>
          <cell r="T109">
            <v>5</v>
          </cell>
          <cell r="U109">
            <v>2</v>
          </cell>
          <cell r="V109">
            <v>30</v>
          </cell>
          <cell r="W109">
            <v>15</v>
          </cell>
          <cell r="X109">
            <v>63</v>
          </cell>
          <cell r="Y109" t="str">
            <v/>
          </cell>
          <cell r="AB109" t="str">
            <v>688122J</v>
          </cell>
          <cell r="AC109">
            <v>0</v>
          </cell>
          <cell r="AD109">
            <v>0</v>
          </cell>
          <cell r="AE109">
            <v>0</v>
          </cell>
          <cell r="AF109">
            <v>0</v>
          </cell>
          <cell r="AG109">
            <v>0</v>
          </cell>
          <cell r="AH109">
            <v>100</v>
          </cell>
          <cell r="AI109">
            <v>100</v>
          </cell>
          <cell r="AL109" t="str">
            <v>266234J</v>
          </cell>
          <cell r="AM109">
            <v>50</v>
          </cell>
          <cell r="AN109">
            <v>40</v>
          </cell>
          <cell r="AO109">
            <v>0</v>
          </cell>
          <cell r="AP109">
            <v>40</v>
          </cell>
          <cell r="AQ109">
            <v>250</v>
          </cell>
          <cell r="AR109">
            <v>0</v>
          </cell>
          <cell r="AS109">
            <v>380</v>
          </cell>
        </row>
        <row r="110">
          <cell r="D110" t="str">
            <v>684635J</v>
          </cell>
          <cell r="E110">
            <v>1</v>
          </cell>
          <cell r="F110">
            <v>0</v>
          </cell>
          <cell r="G110">
            <v>0</v>
          </cell>
          <cell r="H110">
            <v>2</v>
          </cell>
          <cell r="I110">
            <v>2</v>
          </cell>
          <cell r="J110">
            <v>0</v>
          </cell>
          <cell r="K110">
            <v>5</v>
          </cell>
          <cell r="Q110" t="str">
            <v>865431Y</v>
          </cell>
          <cell r="R110">
            <v>0</v>
          </cell>
          <cell r="S110">
            <v>0</v>
          </cell>
          <cell r="T110">
            <v>1</v>
          </cell>
          <cell r="U110">
            <v>0</v>
          </cell>
          <cell r="V110">
            <v>0</v>
          </cell>
          <cell r="W110">
            <v>0</v>
          </cell>
          <cell r="X110">
            <v>1</v>
          </cell>
          <cell r="Y110" t="str">
            <v/>
          </cell>
          <cell r="AB110" t="str">
            <v>688170J</v>
          </cell>
          <cell r="AC110">
            <v>0</v>
          </cell>
          <cell r="AD110">
            <v>0</v>
          </cell>
          <cell r="AE110">
            <v>0</v>
          </cell>
          <cell r="AF110">
            <v>0</v>
          </cell>
          <cell r="AG110">
            <v>0</v>
          </cell>
          <cell r="AH110">
            <v>100</v>
          </cell>
          <cell r="AI110">
            <v>100</v>
          </cell>
          <cell r="AL110" t="str">
            <v>266235J</v>
          </cell>
          <cell r="AM110">
            <v>105</v>
          </cell>
          <cell r="AN110">
            <v>60</v>
          </cell>
          <cell r="AO110">
            <v>63</v>
          </cell>
          <cell r="AP110">
            <v>70</v>
          </cell>
          <cell r="AQ110">
            <v>180</v>
          </cell>
          <cell r="AR110">
            <v>130</v>
          </cell>
          <cell r="AS110">
            <v>608</v>
          </cell>
        </row>
        <row r="111">
          <cell r="D111" t="str">
            <v>684635J</v>
          </cell>
          <cell r="E111">
            <v>0</v>
          </cell>
          <cell r="F111">
            <v>0</v>
          </cell>
          <cell r="G111">
            <v>0</v>
          </cell>
          <cell r="H111">
            <v>2</v>
          </cell>
          <cell r="I111">
            <v>1</v>
          </cell>
          <cell r="J111">
            <v>0</v>
          </cell>
          <cell r="K111">
            <v>3</v>
          </cell>
          <cell r="Q111" t="str">
            <v>86566RY</v>
          </cell>
          <cell r="R111">
            <v>1</v>
          </cell>
          <cell r="S111">
            <v>0</v>
          </cell>
          <cell r="T111">
            <v>0</v>
          </cell>
          <cell r="U111">
            <v>0</v>
          </cell>
          <cell r="V111">
            <v>0</v>
          </cell>
          <cell r="W111">
            <v>0</v>
          </cell>
          <cell r="X111">
            <v>1</v>
          </cell>
          <cell r="Y111" t="str">
            <v/>
          </cell>
          <cell r="AB111" t="str">
            <v>688172J</v>
          </cell>
          <cell r="AC111">
            <v>0</v>
          </cell>
          <cell r="AD111">
            <v>0</v>
          </cell>
          <cell r="AE111">
            <v>0</v>
          </cell>
          <cell r="AF111">
            <v>0</v>
          </cell>
          <cell r="AG111">
            <v>0</v>
          </cell>
          <cell r="AH111">
            <v>100</v>
          </cell>
          <cell r="AI111">
            <v>100</v>
          </cell>
          <cell r="AL111" t="str">
            <v>6266G2J</v>
          </cell>
          <cell r="AM111">
            <v>385</v>
          </cell>
          <cell r="AN111">
            <v>21</v>
          </cell>
          <cell r="AO111">
            <v>84</v>
          </cell>
          <cell r="AP111">
            <v>134</v>
          </cell>
          <cell r="AQ111">
            <v>553</v>
          </cell>
          <cell r="AR111">
            <v>152</v>
          </cell>
          <cell r="AS111">
            <v>1329</v>
          </cell>
          <cell r="AT111">
            <v>1329</v>
          </cell>
        </row>
        <row r="112">
          <cell r="D112" t="str">
            <v>684635J</v>
          </cell>
          <cell r="E112">
            <v>1</v>
          </cell>
          <cell r="F112">
            <v>0</v>
          </cell>
          <cell r="G112">
            <v>0</v>
          </cell>
          <cell r="H112">
            <v>0</v>
          </cell>
          <cell r="I112">
            <v>1</v>
          </cell>
          <cell r="J112">
            <v>0</v>
          </cell>
          <cell r="K112">
            <v>2</v>
          </cell>
          <cell r="Q112" t="str">
            <v>865861Y</v>
          </cell>
          <cell r="R112">
            <v>4</v>
          </cell>
          <cell r="S112">
            <v>0</v>
          </cell>
          <cell r="T112">
            <v>0</v>
          </cell>
          <cell r="U112">
            <v>1</v>
          </cell>
          <cell r="V112">
            <v>3</v>
          </cell>
          <cell r="W112">
            <v>1</v>
          </cell>
          <cell r="X112">
            <v>9</v>
          </cell>
          <cell r="Y112" t="str">
            <v/>
          </cell>
          <cell r="AB112" t="str">
            <v>6892W5J</v>
          </cell>
          <cell r="AC112">
            <v>0</v>
          </cell>
          <cell r="AD112">
            <v>2</v>
          </cell>
          <cell r="AE112">
            <v>0</v>
          </cell>
          <cell r="AF112">
            <v>0</v>
          </cell>
          <cell r="AG112">
            <v>0</v>
          </cell>
          <cell r="AH112">
            <v>0</v>
          </cell>
          <cell r="AI112">
            <v>2</v>
          </cell>
          <cell r="AL112" t="str">
            <v>6266G2J</v>
          </cell>
          <cell r="AM112">
            <v>78</v>
          </cell>
          <cell r="AN112">
            <v>0</v>
          </cell>
          <cell r="AO112">
            <v>0</v>
          </cell>
          <cell r="AP112">
            <v>37</v>
          </cell>
          <cell r="AQ112">
            <v>78</v>
          </cell>
          <cell r="AR112">
            <v>37</v>
          </cell>
          <cell r="AS112">
            <v>230</v>
          </cell>
        </row>
        <row r="113">
          <cell r="D113" t="str">
            <v>684920J</v>
          </cell>
          <cell r="E113">
            <v>1</v>
          </cell>
          <cell r="F113">
            <v>0</v>
          </cell>
          <cell r="G113">
            <v>0</v>
          </cell>
          <cell r="H113">
            <v>0</v>
          </cell>
          <cell r="I113">
            <v>0</v>
          </cell>
          <cell r="J113">
            <v>2</v>
          </cell>
          <cell r="K113">
            <v>3</v>
          </cell>
          <cell r="Q113" t="str">
            <v>866481Y</v>
          </cell>
          <cell r="R113">
            <v>0</v>
          </cell>
          <cell r="S113">
            <v>0</v>
          </cell>
          <cell r="T113">
            <v>0</v>
          </cell>
          <cell r="U113">
            <v>0</v>
          </cell>
          <cell r="V113">
            <v>0</v>
          </cell>
          <cell r="W113">
            <v>3</v>
          </cell>
          <cell r="X113">
            <v>3</v>
          </cell>
          <cell r="Y113" t="str">
            <v/>
          </cell>
          <cell r="AB113" t="str">
            <v>84774JD</v>
          </cell>
          <cell r="AC113">
            <v>0</v>
          </cell>
          <cell r="AD113">
            <v>0</v>
          </cell>
          <cell r="AE113">
            <v>0</v>
          </cell>
          <cell r="AF113">
            <v>0</v>
          </cell>
          <cell r="AG113">
            <v>1</v>
          </cell>
          <cell r="AH113">
            <v>0</v>
          </cell>
          <cell r="AI113">
            <v>1</v>
          </cell>
          <cell r="AL113" t="str">
            <v>6266G4J</v>
          </cell>
          <cell r="AM113">
            <v>25</v>
          </cell>
          <cell r="AN113">
            <v>0</v>
          </cell>
          <cell r="AO113">
            <v>0</v>
          </cell>
          <cell r="AP113">
            <v>15</v>
          </cell>
          <cell r="AQ113">
            <v>30</v>
          </cell>
          <cell r="AR113">
            <v>40</v>
          </cell>
          <cell r="AS113">
            <v>110</v>
          </cell>
        </row>
        <row r="114">
          <cell r="D114" t="str">
            <v>684923J</v>
          </cell>
          <cell r="E114">
            <v>1</v>
          </cell>
          <cell r="F114">
            <v>0</v>
          </cell>
          <cell r="G114">
            <v>1</v>
          </cell>
          <cell r="H114">
            <v>0</v>
          </cell>
          <cell r="I114">
            <v>0</v>
          </cell>
          <cell r="J114">
            <v>4</v>
          </cell>
          <cell r="K114">
            <v>6</v>
          </cell>
          <cell r="Q114" t="str">
            <v>86648RY</v>
          </cell>
          <cell r="R114">
            <v>1</v>
          </cell>
          <cell r="S114">
            <v>0</v>
          </cell>
          <cell r="T114">
            <v>0</v>
          </cell>
          <cell r="U114">
            <v>0</v>
          </cell>
          <cell r="V114">
            <v>0</v>
          </cell>
          <cell r="W114">
            <v>0</v>
          </cell>
          <cell r="X114">
            <v>1</v>
          </cell>
          <cell r="Y114" t="str">
            <v/>
          </cell>
          <cell r="AB114" t="str">
            <v>847841X</v>
          </cell>
          <cell r="AC114">
            <v>11</v>
          </cell>
          <cell r="AD114">
            <v>0</v>
          </cell>
          <cell r="AE114">
            <v>0</v>
          </cell>
          <cell r="AF114">
            <v>0</v>
          </cell>
          <cell r="AG114">
            <v>0</v>
          </cell>
          <cell r="AH114">
            <v>45</v>
          </cell>
          <cell r="AI114">
            <v>56</v>
          </cell>
          <cell r="AL114" t="str">
            <v>6266JA1</v>
          </cell>
          <cell r="AM114">
            <v>50</v>
          </cell>
          <cell r="AN114">
            <v>7</v>
          </cell>
          <cell r="AO114">
            <v>24</v>
          </cell>
          <cell r="AP114">
            <v>32</v>
          </cell>
          <cell r="AQ114">
            <v>76</v>
          </cell>
          <cell r="AR114">
            <v>45</v>
          </cell>
          <cell r="AS114">
            <v>234</v>
          </cell>
        </row>
        <row r="115">
          <cell r="D115" t="str">
            <v>686660J</v>
          </cell>
          <cell r="E115">
            <v>1</v>
          </cell>
          <cell r="F115">
            <v>4</v>
          </cell>
          <cell r="G115">
            <v>0</v>
          </cell>
          <cell r="H115">
            <v>1</v>
          </cell>
          <cell r="I115">
            <v>0</v>
          </cell>
          <cell r="J115">
            <v>1</v>
          </cell>
          <cell r="K115">
            <v>7</v>
          </cell>
          <cell r="Q115" t="str">
            <v>Netfinity Others</v>
          </cell>
          <cell r="R115">
            <v>0</v>
          </cell>
          <cell r="S115">
            <v>0</v>
          </cell>
          <cell r="T115">
            <v>2</v>
          </cell>
          <cell r="U115">
            <v>0</v>
          </cell>
          <cell r="V115">
            <v>1</v>
          </cell>
          <cell r="W115">
            <v>1</v>
          </cell>
          <cell r="X115">
            <v>4</v>
          </cell>
          <cell r="AB115" t="str">
            <v>860230J</v>
          </cell>
          <cell r="AC115">
            <v>0</v>
          </cell>
          <cell r="AD115">
            <v>0</v>
          </cell>
          <cell r="AE115">
            <v>0</v>
          </cell>
          <cell r="AF115">
            <v>0</v>
          </cell>
          <cell r="AG115">
            <v>0</v>
          </cell>
          <cell r="AH115">
            <v>12</v>
          </cell>
          <cell r="AI115">
            <v>12</v>
          </cell>
          <cell r="AL115" t="str">
            <v>6266JA2</v>
          </cell>
          <cell r="AM115">
            <v>201</v>
          </cell>
          <cell r="AN115">
            <v>14</v>
          </cell>
          <cell r="AO115">
            <v>60</v>
          </cell>
          <cell r="AP115">
            <v>46</v>
          </cell>
          <cell r="AQ115">
            <v>135</v>
          </cell>
          <cell r="AR115">
            <v>24</v>
          </cell>
          <cell r="AS115">
            <v>480</v>
          </cell>
        </row>
        <row r="116">
          <cell r="D116" t="str">
            <v>686669J</v>
          </cell>
          <cell r="E116">
            <v>5</v>
          </cell>
          <cell r="F116">
            <v>0</v>
          </cell>
          <cell r="G116">
            <v>0</v>
          </cell>
          <cell r="H116">
            <v>1</v>
          </cell>
          <cell r="I116">
            <v>0</v>
          </cell>
          <cell r="J116">
            <v>1</v>
          </cell>
          <cell r="K116">
            <v>7</v>
          </cell>
          <cell r="Q116" t="str">
            <v>Netfinity Others</v>
          </cell>
          <cell r="R116">
            <v>0</v>
          </cell>
          <cell r="S116">
            <v>0</v>
          </cell>
          <cell r="T116">
            <v>2</v>
          </cell>
          <cell r="U116">
            <v>0</v>
          </cell>
          <cell r="V116">
            <v>1</v>
          </cell>
          <cell r="W116">
            <v>0</v>
          </cell>
          <cell r="X116">
            <v>3</v>
          </cell>
          <cell r="Y116" t="str">
            <v>*</v>
          </cell>
          <cell r="AB116" t="str">
            <v>860250J</v>
          </cell>
          <cell r="AC116">
            <v>10</v>
          </cell>
          <cell r="AD116">
            <v>30</v>
          </cell>
          <cell r="AE116">
            <v>0</v>
          </cell>
          <cell r="AF116">
            <v>50</v>
          </cell>
          <cell r="AG116">
            <v>0</v>
          </cell>
          <cell r="AH116">
            <v>100</v>
          </cell>
          <cell r="AI116">
            <v>190</v>
          </cell>
          <cell r="AL116" t="str">
            <v>6266JA3</v>
          </cell>
          <cell r="AM116">
            <v>0</v>
          </cell>
          <cell r="AN116">
            <v>0</v>
          </cell>
          <cell r="AO116">
            <v>0</v>
          </cell>
          <cell r="AP116">
            <v>0</v>
          </cell>
          <cell r="AQ116">
            <v>85</v>
          </cell>
          <cell r="AR116">
            <v>10</v>
          </cell>
          <cell r="AS116">
            <v>95</v>
          </cell>
        </row>
        <row r="117">
          <cell r="D117" t="str">
            <v>686872J</v>
          </cell>
          <cell r="E117">
            <v>3</v>
          </cell>
          <cell r="F117">
            <v>0</v>
          </cell>
          <cell r="G117">
            <v>0</v>
          </cell>
          <cell r="H117">
            <v>0</v>
          </cell>
          <cell r="I117">
            <v>0</v>
          </cell>
          <cell r="J117">
            <v>0</v>
          </cell>
          <cell r="K117">
            <v>3</v>
          </cell>
          <cell r="Q117" t="str">
            <v>Netfinity Others</v>
          </cell>
          <cell r="R117">
            <v>0</v>
          </cell>
          <cell r="S117">
            <v>0</v>
          </cell>
          <cell r="T117">
            <v>0</v>
          </cell>
          <cell r="U117">
            <v>0</v>
          </cell>
          <cell r="V117">
            <v>0</v>
          </cell>
          <cell r="W117">
            <v>1</v>
          </cell>
          <cell r="X117">
            <v>1</v>
          </cell>
          <cell r="Y117" t="str">
            <v/>
          </cell>
          <cell r="AB117" t="str">
            <v>864532X</v>
          </cell>
          <cell r="AC117">
            <v>9</v>
          </cell>
          <cell r="AD117">
            <v>0</v>
          </cell>
          <cell r="AE117">
            <v>2</v>
          </cell>
          <cell r="AF117">
            <v>0</v>
          </cell>
          <cell r="AG117">
            <v>23</v>
          </cell>
          <cell r="AH117">
            <v>10</v>
          </cell>
          <cell r="AI117">
            <v>44</v>
          </cell>
          <cell r="AL117" t="str">
            <v>6266JA4</v>
          </cell>
          <cell r="AM117">
            <v>14</v>
          </cell>
          <cell r="AN117">
            <v>0</v>
          </cell>
          <cell r="AO117">
            <v>0</v>
          </cell>
          <cell r="AP117">
            <v>6</v>
          </cell>
          <cell r="AQ117">
            <v>100</v>
          </cell>
          <cell r="AR117">
            <v>10</v>
          </cell>
          <cell r="AS117">
            <v>130</v>
          </cell>
        </row>
        <row r="118">
          <cell r="D118" t="str">
            <v>686878J</v>
          </cell>
          <cell r="E118">
            <v>1</v>
          </cell>
          <cell r="F118">
            <v>0</v>
          </cell>
          <cell r="G118">
            <v>0</v>
          </cell>
          <cell r="H118">
            <v>0</v>
          </cell>
          <cell r="I118">
            <v>0</v>
          </cell>
          <cell r="J118">
            <v>2</v>
          </cell>
          <cell r="K118">
            <v>3</v>
          </cell>
          <cell r="AB118" t="str">
            <v>86454AX</v>
          </cell>
          <cell r="AC118">
            <v>0</v>
          </cell>
          <cell r="AD118">
            <v>-1</v>
          </cell>
          <cell r="AE118">
            <v>0</v>
          </cell>
          <cell r="AF118">
            <v>0</v>
          </cell>
          <cell r="AG118">
            <v>0</v>
          </cell>
          <cell r="AH118">
            <v>0</v>
          </cell>
          <cell r="AI118">
            <v>-1</v>
          </cell>
          <cell r="AL118" t="str">
            <v>6266S2J</v>
          </cell>
          <cell r="AM118">
            <v>42</v>
          </cell>
          <cell r="AN118">
            <v>0</v>
          </cell>
          <cell r="AO118">
            <v>0</v>
          </cell>
          <cell r="AP118">
            <v>13</v>
          </cell>
          <cell r="AQ118">
            <v>79</v>
          </cell>
          <cell r="AR118">
            <v>26</v>
          </cell>
          <cell r="AS118">
            <v>160</v>
          </cell>
        </row>
        <row r="119">
          <cell r="D119" t="str">
            <v>6870JPK</v>
          </cell>
          <cell r="E119">
            <v>2</v>
          </cell>
          <cell r="F119">
            <v>0</v>
          </cell>
          <cell r="G119">
            <v>0</v>
          </cell>
          <cell r="H119">
            <v>0</v>
          </cell>
          <cell r="I119">
            <v>0</v>
          </cell>
          <cell r="J119">
            <v>0</v>
          </cell>
          <cell r="K119">
            <v>2</v>
          </cell>
          <cell r="AB119" t="str">
            <v>86565RY</v>
          </cell>
          <cell r="AC119">
            <v>0</v>
          </cell>
          <cell r="AD119">
            <v>0</v>
          </cell>
          <cell r="AE119">
            <v>0</v>
          </cell>
          <cell r="AF119">
            <v>1</v>
          </cell>
          <cell r="AG119">
            <v>0</v>
          </cell>
          <cell r="AH119">
            <v>0</v>
          </cell>
          <cell r="AI119">
            <v>1</v>
          </cell>
          <cell r="AL119" t="str">
            <v>6578JA1</v>
          </cell>
          <cell r="AM119">
            <v>7</v>
          </cell>
          <cell r="AN119">
            <v>0</v>
          </cell>
          <cell r="AO119">
            <v>0</v>
          </cell>
          <cell r="AP119">
            <v>0</v>
          </cell>
          <cell r="AQ119">
            <v>0</v>
          </cell>
          <cell r="AR119">
            <v>0</v>
          </cell>
          <cell r="AS119">
            <v>7</v>
          </cell>
        </row>
        <row r="120">
          <cell r="D120" t="str">
            <v>6870JTN</v>
          </cell>
          <cell r="E120">
            <v>0</v>
          </cell>
          <cell r="F120">
            <v>0</v>
          </cell>
          <cell r="G120">
            <v>0</v>
          </cell>
          <cell r="H120">
            <v>2</v>
          </cell>
          <cell r="I120">
            <v>0</v>
          </cell>
          <cell r="J120">
            <v>0</v>
          </cell>
          <cell r="K120">
            <v>2</v>
          </cell>
          <cell r="AB120" t="str">
            <v>86566RY</v>
          </cell>
          <cell r="AC120">
            <v>7</v>
          </cell>
          <cell r="AD120">
            <v>0</v>
          </cell>
          <cell r="AE120">
            <v>0</v>
          </cell>
          <cell r="AF120">
            <v>1</v>
          </cell>
          <cell r="AG120">
            <v>0</v>
          </cell>
          <cell r="AH120">
            <v>7</v>
          </cell>
          <cell r="AI120">
            <v>15</v>
          </cell>
          <cell r="AL120" t="str">
            <v>6578PAJ</v>
          </cell>
          <cell r="AM120">
            <v>15</v>
          </cell>
          <cell r="AN120">
            <v>0</v>
          </cell>
          <cell r="AO120">
            <v>0</v>
          </cell>
          <cell r="AP120">
            <v>30</v>
          </cell>
          <cell r="AQ120">
            <v>50</v>
          </cell>
          <cell r="AR120">
            <v>30</v>
          </cell>
          <cell r="AS120">
            <v>125</v>
          </cell>
          <cell r="AT120">
            <v>125</v>
          </cell>
        </row>
        <row r="121">
          <cell r="D121" t="str">
            <v>688160J</v>
          </cell>
          <cell r="E121">
            <v>10</v>
          </cell>
          <cell r="F121">
            <v>0</v>
          </cell>
          <cell r="G121">
            <v>0</v>
          </cell>
          <cell r="H121">
            <v>0</v>
          </cell>
          <cell r="I121">
            <v>0</v>
          </cell>
          <cell r="J121">
            <v>0</v>
          </cell>
          <cell r="K121">
            <v>10</v>
          </cell>
          <cell r="AB121" t="str">
            <v>86573AJ</v>
          </cell>
          <cell r="AC121">
            <v>0</v>
          </cell>
          <cell r="AD121">
            <v>0</v>
          </cell>
          <cell r="AE121">
            <v>0</v>
          </cell>
          <cell r="AF121">
            <v>1</v>
          </cell>
          <cell r="AG121">
            <v>0</v>
          </cell>
          <cell r="AH121">
            <v>0</v>
          </cell>
          <cell r="AI121">
            <v>1</v>
          </cell>
          <cell r="AL121" t="str">
            <v>6578PAJ</v>
          </cell>
          <cell r="AM121">
            <v>8</v>
          </cell>
          <cell r="AN121">
            <v>0</v>
          </cell>
          <cell r="AO121">
            <v>0</v>
          </cell>
          <cell r="AP121">
            <v>30</v>
          </cell>
          <cell r="AQ121">
            <v>50</v>
          </cell>
          <cell r="AR121">
            <v>30</v>
          </cell>
          <cell r="AS121">
            <v>118</v>
          </cell>
        </row>
        <row r="122">
          <cell r="D122" t="str">
            <v>688162J</v>
          </cell>
          <cell r="E122">
            <v>90</v>
          </cell>
          <cell r="F122">
            <v>0</v>
          </cell>
          <cell r="G122">
            <v>0</v>
          </cell>
          <cell r="H122">
            <v>0</v>
          </cell>
          <cell r="I122">
            <v>0</v>
          </cell>
          <cell r="J122">
            <v>0</v>
          </cell>
          <cell r="K122">
            <v>90</v>
          </cell>
          <cell r="AB122" t="str">
            <v>865833Y</v>
          </cell>
          <cell r="AC122">
            <v>0</v>
          </cell>
          <cell r="AD122">
            <v>0</v>
          </cell>
          <cell r="AE122">
            <v>0</v>
          </cell>
          <cell r="AF122">
            <v>0</v>
          </cell>
          <cell r="AG122">
            <v>0</v>
          </cell>
          <cell r="AH122">
            <v>1</v>
          </cell>
          <cell r="AI122">
            <v>1</v>
          </cell>
          <cell r="AL122" t="str">
            <v>6578PBJ</v>
          </cell>
          <cell r="AM122">
            <v>9</v>
          </cell>
          <cell r="AN122">
            <v>0</v>
          </cell>
          <cell r="AO122">
            <v>0</v>
          </cell>
          <cell r="AP122">
            <v>30</v>
          </cell>
          <cell r="AQ122">
            <v>50</v>
          </cell>
          <cell r="AR122">
            <v>10</v>
          </cell>
          <cell r="AS122">
            <v>99</v>
          </cell>
        </row>
        <row r="123">
          <cell r="D123" t="str">
            <v>6881JA2</v>
          </cell>
          <cell r="E123">
            <v>0</v>
          </cell>
          <cell r="F123">
            <v>0</v>
          </cell>
          <cell r="G123">
            <v>0</v>
          </cell>
          <cell r="H123">
            <v>0</v>
          </cell>
          <cell r="I123">
            <v>18</v>
          </cell>
          <cell r="J123">
            <v>0</v>
          </cell>
          <cell r="K123">
            <v>18</v>
          </cell>
          <cell r="AB123" t="str">
            <v>865841Y</v>
          </cell>
          <cell r="AC123">
            <v>4</v>
          </cell>
          <cell r="AD123">
            <v>0</v>
          </cell>
          <cell r="AE123">
            <v>0</v>
          </cell>
          <cell r="AF123">
            <v>0</v>
          </cell>
          <cell r="AG123">
            <v>1</v>
          </cell>
          <cell r="AH123">
            <v>2</v>
          </cell>
          <cell r="AI123">
            <v>7</v>
          </cell>
          <cell r="AL123" t="str">
            <v>6579LDJ</v>
          </cell>
          <cell r="AM123">
            <v>23</v>
          </cell>
          <cell r="AN123">
            <v>0</v>
          </cell>
          <cell r="AO123">
            <v>0</v>
          </cell>
          <cell r="AP123">
            <v>15</v>
          </cell>
          <cell r="AQ123">
            <v>43</v>
          </cell>
          <cell r="AR123">
            <v>14</v>
          </cell>
          <cell r="AS123">
            <v>95</v>
          </cell>
        </row>
        <row r="124">
          <cell r="D124" t="str">
            <v>6881S7J</v>
          </cell>
          <cell r="E124">
            <v>26</v>
          </cell>
          <cell r="F124">
            <v>0</v>
          </cell>
          <cell r="G124">
            <v>0</v>
          </cell>
          <cell r="H124">
            <v>0</v>
          </cell>
          <cell r="I124">
            <v>51</v>
          </cell>
          <cell r="J124">
            <v>0</v>
          </cell>
          <cell r="K124">
            <v>77</v>
          </cell>
          <cell r="AB124" t="str">
            <v>865861Y</v>
          </cell>
          <cell r="AC124">
            <v>8</v>
          </cell>
          <cell r="AD124">
            <v>0</v>
          </cell>
          <cell r="AE124">
            <v>0</v>
          </cell>
          <cell r="AF124">
            <v>2</v>
          </cell>
          <cell r="AG124">
            <v>1</v>
          </cell>
          <cell r="AH124">
            <v>2</v>
          </cell>
          <cell r="AI124">
            <v>13</v>
          </cell>
          <cell r="AL124" t="str">
            <v>6579LEJ</v>
          </cell>
          <cell r="AM124">
            <v>52</v>
          </cell>
          <cell r="AN124">
            <v>0</v>
          </cell>
          <cell r="AO124">
            <v>0</v>
          </cell>
          <cell r="AP124">
            <v>14</v>
          </cell>
          <cell r="AQ124">
            <v>50</v>
          </cell>
          <cell r="AR124">
            <v>35</v>
          </cell>
          <cell r="AS124">
            <v>151</v>
          </cell>
        </row>
        <row r="125">
          <cell r="D125" t="str">
            <v>6881S8J</v>
          </cell>
          <cell r="E125">
            <v>20</v>
          </cell>
          <cell r="F125">
            <v>0</v>
          </cell>
          <cell r="G125">
            <v>0</v>
          </cell>
          <cell r="H125">
            <v>0</v>
          </cell>
          <cell r="I125">
            <v>52</v>
          </cell>
          <cell r="J125">
            <v>0</v>
          </cell>
          <cell r="K125">
            <v>72</v>
          </cell>
          <cell r="AB125" t="str">
            <v>866471Y</v>
          </cell>
          <cell r="AC125">
            <v>2</v>
          </cell>
          <cell r="AD125">
            <v>0</v>
          </cell>
          <cell r="AE125">
            <v>0</v>
          </cell>
          <cell r="AF125">
            <v>1</v>
          </cell>
          <cell r="AG125">
            <v>1</v>
          </cell>
          <cell r="AH125">
            <v>0</v>
          </cell>
          <cell r="AI125">
            <v>4</v>
          </cell>
          <cell r="AL125" t="str">
            <v>6579LJJ</v>
          </cell>
          <cell r="AM125">
            <v>5</v>
          </cell>
          <cell r="AN125">
            <v>1</v>
          </cell>
          <cell r="AO125">
            <v>0</v>
          </cell>
          <cell r="AP125">
            <v>0</v>
          </cell>
          <cell r="AQ125">
            <v>50</v>
          </cell>
          <cell r="AR125">
            <v>30</v>
          </cell>
          <cell r="AS125">
            <v>86</v>
          </cell>
        </row>
        <row r="126">
          <cell r="D126" t="str">
            <v>847841X</v>
          </cell>
          <cell r="E126">
            <v>175</v>
          </cell>
          <cell r="F126">
            <v>10</v>
          </cell>
          <cell r="G126">
            <v>0</v>
          </cell>
          <cell r="H126">
            <v>55</v>
          </cell>
          <cell r="I126">
            <v>70</v>
          </cell>
          <cell r="J126">
            <v>100</v>
          </cell>
          <cell r="K126">
            <v>410</v>
          </cell>
          <cell r="AB126" t="str">
            <v>866481Y</v>
          </cell>
          <cell r="AC126">
            <v>1</v>
          </cell>
          <cell r="AD126">
            <v>0</v>
          </cell>
          <cell r="AE126">
            <v>0</v>
          </cell>
          <cell r="AF126">
            <v>0</v>
          </cell>
          <cell r="AG126">
            <v>0</v>
          </cell>
          <cell r="AH126">
            <v>1</v>
          </cell>
          <cell r="AI126">
            <v>2</v>
          </cell>
          <cell r="AL126" t="str">
            <v>6579NAJ</v>
          </cell>
          <cell r="AM126">
            <v>7</v>
          </cell>
          <cell r="AN126">
            <v>0</v>
          </cell>
          <cell r="AO126">
            <v>1</v>
          </cell>
          <cell r="AP126">
            <v>10</v>
          </cell>
          <cell r="AQ126">
            <v>20</v>
          </cell>
          <cell r="AR126">
            <v>12</v>
          </cell>
          <cell r="AS126">
            <v>50</v>
          </cell>
        </row>
        <row r="127">
          <cell r="D127" t="str">
            <v>847841X</v>
          </cell>
          <cell r="E127">
            <v>0</v>
          </cell>
          <cell r="F127">
            <v>0</v>
          </cell>
          <cell r="G127">
            <v>0</v>
          </cell>
          <cell r="H127">
            <v>0</v>
          </cell>
          <cell r="I127">
            <v>70</v>
          </cell>
          <cell r="J127">
            <v>0</v>
          </cell>
          <cell r="K127">
            <v>70</v>
          </cell>
          <cell r="AB127" t="str">
            <v>866631Y</v>
          </cell>
          <cell r="AC127">
            <v>0</v>
          </cell>
          <cell r="AD127">
            <v>0</v>
          </cell>
          <cell r="AE127">
            <v>1</v>
          </cell>
          <cell r="AF127">
            <v>0</v>
          </cell>
          <cell r="AG127">
            <v>0</v>
          </cell>
          <cell r="AH127">
            <v>0</v>
          </cell>
          <cell r="AI127">
            <v>1</v>
          </cell>
          <cell r="AL127" t="str">
            <v>6579NBJ</v>
          </cell>
          <cell r="AM127">
            <v>2</v>
          </cell>
          <cell r="AN127">
            <v>0</v>
          </cell>
          <cell r="AO127">
            <v>0</v>
          </cell>
          <cell r="AP127">
            <v>0</v>
          </cell>
          <cell r="AQ127">
            <v>10</v>
          </cell>
          <cell r="AR127">
            <v>20</v>
          </cell>
          <cell r="AS127">
            <v>32</v>
          </cell>
        </row>
        <row r="128">
          <cell r="D128" t="str">
            <v>847841X</v>
          </cell>
          <cell r="E128">
            <v>175</v>
          </cell>
          <cell r="F128">
            <v>10</v>
          </cell>
          <cell r="G128">
            <v>0</v>
          </cell>
          <cell r="H128">
            <v>55</v>
          </cell>
          <cell r="I128">
            <v>0</v>
          </cell>
          <cell r="J128">
            <v>100</v>
          </cell>
          <cell r="K128">
            <v>340</v>
          </cell>
          <cell r="AB128" t="str">
            <v>TOTAL</v>
          </cell>
          <cell r="AC128">
            <v>2049</v>
          </cell>
          <cell r="AD128">
            <v>508</v>
          </cell>
          <cell r="AE128">
            <v>296</v>
          </cell>
          <cell r="AF128">
            <v>1647</v>
          </cell>
          <cell r="AG128">
            <v>3593</v>
          </cell>
          <cell r="AH128">
            <v>2308</v>
          </cell>
          <cell r="AI128">
            <v>10546</v>
          </cell>
          <cell r="AL128" t="str">
            <v>6579NJJ</v>
          </cell>
          <cell r="AM128">
            <v>15</v>
          </cell>
          <cell r="AN128">
            <v>0</v>
          </cell>
          <cell r="AO128">
            <v>0</v>
          </cell>
          <cell r="AP128">
            <v>0</v>
          </cell>
          <cell r="AQ128">
            <v>30</v>
          </cell>
          <cell r="AR128">
            <v>31</v>
          </cell>
          <cell r="AS128">
            <v>76</v>
          </cell>
        </row>
        <row r="129">
          <cell r="D129" t="str">
            <v>847852X</v>
          </cell>
          <cell r="E129">
            <v>50</v>
          </cell>
          <cell r="F129">
            <v>0</v>
          </cell>
          <cell r="G129">
            <v>0</v>
          </cell>
          <cell r="H129">
            <v>0</v>
          </cell>
          <cell r="I129">
            <v>50</v>
          </cell>
          <cell r="J129">
            <v>31</v>
          </cell>
          <cell r="K129">
            <v>131</v>
          </cell>
          <cell r="AL129" t="str">
            <v>6579PCJ</v>
          </cell>
          <cell r="AM129">
            <v>12</v>
          </cell>
          <cell r="AN129">
            <v>1</v>
          </cell>
          <cell r="AO129">
            <v>0</v>
          </cell>
          <cell r="AP129">
            <v>3</v>
          </cell>
          <cell r="AQ129">
            <v>30</v>
          </cell>
          <cell r="AR129">
            <v>12</v>
          </cell>
          <cell r="AS129">
            <v>58</v>
          </cell>
        </row>
        <row r="130">
          <cell r="D130" t="str">
            <v>860250J</v>
          </cell>
          <cell r="E130">
            <v>0</v>
          </cell>
          <cell r="F130">
            <v>0</v>
          </cell>
          <cell r="G130">
            <v>1</v>
          </cell>
          <cell r="H130">
            <v>15</v>
          </cell>
          <cell r="I130">
            <v>0</v>
          </cell>
          <cell r="J130">
            <v>30</v>
          </cell>
          <cell r="K130">
            <v>46</v>
          </cell>
          <cell r="AL130" t="str">
            <v>6579PDJ</v>
          </cell>
          <cell r="AM130">
            <v>10</v>
          </cell>
          <cell r="AN130">
            <v>0</v>
          </cell>
          <cell r="AO130">
            <v>0</v>
          </cell>
          <cell r="AP130">
            <v>0</v>
          </cell>
          <cell r="AQ130">
            <v>20</v>
          </cell>
          <cell r="AR130">
            <v>17</v>
          </cell>
          <cell r="AS130">
            <v>47</v>
          </cell>
        </row>
        <row r="131">
          <cell r="D131" t="str">
            <v>864532X</v>
          </cell>
          <cell r="E131">
            <v>100</v>
          </cell>
          <cell r="F131">
            <v>10</v>
          </cell>
          <cell r="G131">
            <v>1</v>
          </cell>
          <cell r="H131">
            <v>17</v>
          </cell>
          <cell r="I131">
            <v>20</v>
          </cell>
          <cell r="J131">
            <v>13</v>
          </cell>
          <cell r="K131">
            <v>161</v>
          </cell>
          <cell r="AL131" t="str">
            <v>6579PJJ</v>
          </cell>
          <cell r="AM131">
            <v>0</v>
          </cell>
          <cell r="AN131">
            <v>0</v>
          </cell>
          <cell r="AO131">
            <v>0</v>
          </cell>
          <cell r="AP131">
            <v>0</v>
          </cell>
          <cell r="AQ131">
            <v>42</v>
          </cell>
          <cell r="AR131">
            <v>20</v>
          </cell>
          <cell r="AS131">
            <v>62</v>
          </cell>
        </row>
        <row r="132">
          <cell r="D132" t="str">
            <v>86454AX</v>
          </cell>
          <cell r="E132">
            <v>30</v>
          </cell>
          <cell r="F132">
            <v>0</v>
          </cell>
          <cell r="G132">
            <v>0</v>
          </cell>
          <cell r="H132">
            <v>10</v>
          </cell>
          <cell r="I132">
            <v>20</v>
          </cell>
          <cell r="J132">
            <v>11</v>
          </cell>
          <cell r="K132">
            <v>71</v>
          </cell>
          <cell r="AL132" t="str">
            <v>6579TAJ</v>
          </cell>
          <cell r="AM132">
            <v>1</v>
          </cell>
          <cell r="AN132">
            <v>0</v>
          </cell>
          <cell r="AO132">
            <v>0</v>
          </cell>
          <cell r="AP132">
            <v>36</v>
          </cell>
          <cell r="AQ132">
            <v>20</v>
          </cell>
          <cell r="AR132">
            <v>10</v>
          </cell>
          <cell r="AS132">
            <v>67</v>
          </cell>
        </row>
        <row r="133">
          <cell r="D133" t="str">
            <v>86454AX</v>
          </cell>
          <cell r="E133">
            <v>10</v>
          </cell>
          <cell r="F133">
            <v>0</v>
          </cell>
          <cell r="G133">
            <v>0</v>
          </cell>
          <cell r="H133">
            <v>10</v>
          </cell>
          <cell r="I133">
            <v>20</v>
          </cell>
          <cell r="J133">
            <v>10</v>
          </cell>
          <cell r="K133">
            <v>50</v>
          </cell>
          <cell r="AL133" t="str">
            <v>6579TGJ</v>
          </cell>
          <cell r="AM133">
            <v>2</v>
          </cell>
          <cell r="AN133">
            <v>0</v>
          </cell>
          <cell r="AO133">
            <v>0</v>
          </cell>
          <cell r="AP133">
            <v>36</v>
          </cell>
          <cell r="AQ133">
            <v>35</v>
          </cell>
          <cell r="AR133">
            <v>10</v>
          </cell>
          <cell r="AS133">
            <v>83</v>
          </cell>
        </row>
        <row r="134">
          <cell r="D134" t="str">
            <v>86454AX</v>
          </cell>
          <cell r="E134">
            <v>20</v>
          </cell>
          <cell r="F134">
            <v>0</v>
          </cell>
          <cell r="G134">
            <v>0</v>
          </cell>
          <cell r="H134">
            <v>0</v>
          </cell>
          <cell r="I134">
            <v>0</v>
          </cell>
          <cell r="J134">
            <v>1</v>
          </cell>
          <cell r="K134">
            <v>21</v>
          </cell>
          <cell r="AL134" t="str">
            <v>683631J</v>
          </cell>
          <cell r="AM134">
            <v>8</v>
          </cell>
          <cell r="AN134">
            <v>0</v>
          </cell>
          <cell r="AO134">
            <v>0</v>
          </cell>
          <cell r="AP134">
            <v>14</v>
          </cell>
          <cell r="AQ134">
            <v>10</v>
          </cell>
          <cell r="AR134">
            <v>1</v>
          </cell>
          <cell r="AS134">
            <v>33</v>
          </cell>
        </row>
        <row r="135">
          <cell r="D135" t="str">
            <v>865431Y</v>
          </cell>
          <cell r="E135">
            <v>2</v>
          </cell>
          <cell r="F135">
            <v>0</v>
          </cell>
          <cell r="G135">
            <v>0</v>
          </cell>
          <cell r="H135">
            <v>1</v>
          </cell>
          <cell r="I135">
            <v>0</v>
          </cell>
          <cell r="J135">
            <v>1</v>
          </cell>
          <cell r="K135">
            <v>4</v>
          </cell>
          <cell r="AL135" t="str">
            <v>683635J</v>
          </cell>
          <cell r="AM135">
            <v>1</v>
          </cell>
          <cell r="AN135">
            <v>0</v>
          </cell>
          <cell r="AO135">
            <v>0</v>
          </cell>
          <cell r="AP135">
            <v>45</v>
          </cell>
          <cell r="AQ135">
            <v>10</v>
          </cell>
          <cell r="AR135">
            <v>1</v>
          </cell>
          <cell r="AS135">
            <v>57</v>
          </cell>
        </row>
        <row r="136">
          <cell r="D136" t="str">
            <v>865451Y</v>
          </cell>
          <cell r="E136">
            <v>0</v>
          </cell>
          <cell r="F136">
            <v>0</v>
          </cell>
          <cell r="G136">
            <v>0</v>
          </cell>
          <cell r="H136">
            <v>2</v>
          </cell>
          <cell r="I136">
            <v>0</v>
          </cell>
          <cell r="J136">
            <v>0</v>
          </cell>
          <cell r="K136">
            <v>2</v>
          </cell>
          <cell r="AL136" t="str">
            <v>6841EAJ</v>
          </cell>
          <cell r="AM136">
            <v>20</v>
          </cell>
          <cell r="AN136">
            <v>0</v>
          </cell>
          <cell r="AO136">
            <v>0</v>
          </cell>
          <cell r="AP136">
            <v>0</v>
          </cell>
          <cell r="AQ136">
            <v>70</v>
          </cell>
          <cell r="AR136">
            <v>35</v>
          </cell>
          <cell r="AS136">
            <v>125</v>
          </cell>
        </row>
        <row r="137">
          <cell r="D137" t="str">
            <v>865841Y</v>
          </cell>
          <cell r="E137">
            <v>0</v>
          </cell>
          <cell r="F137">
            <v>0</v>
          </cell>
          <cell r="G137">
            <v>0</v>
          </cell>
          <cell r="H137">
            <v>0</v>
          </cell>
          <cell r="I137">
            <v>79</v>
          </cell>
          <cell r="J137">
            <v>0</v>
          </cell>
          <cell r="K137">
            <v>79</v>
          </cell>
          <cell r="AL137" t="str">
            <v>6841GAJ</v>
          </cell>
          <cell r="AM137">
            <v>6</v>
          </cell>
          <cell r="AN137">
            <v>0</v>
          </cell>
          <cell r="AO137">
            <v>0</v>
          </cell>
          <cell r="AP137">
            <v>25</v>
          </cell>
          <cell r="AQ137">
            <v>40</v>
          </cell>
          <cell r="AR137">
            <v>30</v>
          </cell>
          <cell r="AS137">
            <v>101</v>
          </cell>
        </row>
        <row r="138">
          <cell r="D138" t="str">
            <v>865861Y</v>
          </cell>
          <cell r="E138">
            <v>3</v>
          </cell>
          <cell r="F138">
            <v>0</v>
          </cell>
          <cell r="G138">
            <v>0</v>
          </cell>
          <cell r="H138">
            <v>0</v>
          </cell>
          <cell r="I138">
            <v>1</v>
          </cell>
          <cell r="J138">
            <v>0</v>
          </cell>
          <cell r="K138">
            <v>4</v>
          </cell>
          <cell r="AL138" t="str">
            <v>6841TAJ</v>
          </cell>
          <cell r="AM138">
            <v>2</v>
          </cell>
          <cell r="AN138">
            <v>5</v>
          </cell>
          <cell r="AO138">
            <v>0</v>
          </cell>
          <cell r="AP138">
            <v>45</v>
          </cell>
          <cell r="AQ138">
            <v>25</v>
          </cell>
          <cell r="AR138">
            <v>10</v>
          </cell>
          <cell r="AS138">
            <v>87</v>
          </cell>
        </row>
        <row r="139">
          <cell r="D139" t="str">
            <v>86586DJ</v>
          </cell>
          <cell r="E139">
            <v>2</v>
          </cell>
          <cell r="F139">
            <v>0</v>
          </cell>
          <cell r="G139">
            <v>0</v>
          </cell>
          <cell r="H139">
            <v>0</v>
          </cell>
          <cell r="I139">
            <v>0</v>
          </cell>
          <cell r="J139">
            <v>0</v>
          </cell>
          <cell r="K139">
            <v>2</v>
          </cell>
          <cell r="AL139" t="str">
            <v>6845NBJ</v>
          </cell>
          <cell r="AM139">
            <v>3</v>
          </cell>
          <cell r="AN139">
            <v>0</v>
          </cell>
          <cell r="AO139">
            <v>0</v>
          </cell>
          <cell r="AP139">
            <v>0</v>
          </cell>
          <cell r="AQ139">
            <v>0</v>
          </cell>
          <cell r="AR139">
            <v>9</v>
          </cell>
          <cell r="AS139">
            <v>12</v>
          </cell>
        </row>
        <row r="140">
          <cell r="D140" t="str">
            <v>866481Y</v>
          </cell>
          <cell r="E140">
            <v>0</v>
          </cell>
          <cell r="F140">
            <v>0</v>
          </cell>
          <cell r="G140">
            <v>0</v>
          </cell>
          <cell r="H140">
            <v>0</v>
          </cell>
          <cell r="I140">
            <v>1</v>
          </cell>
          <cell r="J140">
            <v>0</v>
          </cell>
          <cell r="K140">
            <v>1</v>
          </cell>
          <cell r="AL140" t="str">
            <v>684920J</v>
          </cell>
          <cell r="AM140">
            <v>9</v>
          </cell>
          <cell r="AN140">
            <v>1</v>
          </cell>
          <cell r="AO140">
            <v>0</v>
          </cell>
          <cell r="AP140">
            <v>2</v>
          </cell>
          <cell r="AQ140">
            <v>3</v>
          </cell>
          <cell r="AR140">
            <v>4</v>
          </cell>
          <cell r="AS140">
            <v>19</v>
          </cell>
        </row>
        <row r="141">
          <cell r="AL141" t="str">
            <v>684923J</v>
          </cell>
          <cell r="AM141">
            <v>1</v>
          </cell>
          <cell r="AN141">
            <v>0</v>
          </cell>
          <cell r="AO141">
            <v>0</v>
          </cell>
          <cell r="AP141">
            <v>4</v>
          </cell>
          <cell r="AQ141">
            <v>0</v>
          </cell>
          <cell r="AR141">
            <v>0</v>
          </cell>
          <cell r="AS141">
            <v>5</v>
          </cell>
        </row>
        <row r="142">
          <cell r="AL142" t="str">
            <v>6862C8J</v>
          </cell>
          <cell r="AM142">
            <v>1</v>
          </cell>
          <cell r="AN142">
            <v>0</v>
          </cell>
          <cell r="AO142">
            <v>0</v>
          </cell>
          <cell r="AP142">
            <v>0</v>
          </cell>
          <cell r="AQ142">
            <v>0</v>
          </cell>
          <cell r="AR142">
            <v>0</v>
          </cell>
          <cell r="AS142">
            <v>1</v>
          </cell>
        </row>
        <row r="143">
          <cell r="AL143" t="str">
            <v>686650J</v>
          </cell>
          <cell r="AM143">
            <v>0</v>
          </cell>
          <cell r="AN143">
            <v>1</v>
          </cell>
          <cell r="AO143">
            <v>0</v>
          </cell>
          <cell r="AP143">
            <v>0</v>
          </cell>
          <cell r="AQ143">
            <v>0</v>
          </cell>
          <cell r="AR143">
            <v>0</v>
          </cell>
          <cell r="AS143">
            <v>1</v>
          </cell>
        </row>
        <row r="144">
          <cell r="AL144" t="str">
            <v>686669J</v>
          </cell>
          <cell r="AM144">
            <v>29</v>
          </cell>
          <cell r="AN144">
            <v>0</v>
          </cell>
          <cell r="AO144">
            <v>0</v>
          </cell>
          <cell r="AP144">
            <v>3</v>
          </cell>
          <cell r="AQ144">
            <v>3</v>
          </cell>
          <cell r="AR144">
            <v>1</v>
          </cell>
          <cell r="AS144">
            <v>36</v>
          </cell>
        </row>
        <row r="145">
          <cell r="AL145" t="str">
            <v>686876J</v>
          </cell>
          <cell r="AM145">
            <v>15</v>
          </cell>
          <cell r="AN145">
            <v>0</v>
          </cell>
          <cell r="AO145">
            <v>0</v>
          </cell>
          <cell r="AP145">
            <v>7</v>
          </cell>
          <cell r="AQ145">
            <v>8</v>
          </cell>
          <cell r="AR145">
            <v>5</v>
          </cell>
          <cell r="AS145">
            <v>35</v>
          </cell>
        </row>
        <row r="146">
          <cell r="AL146" t="str">
            <v>686878J</v>
          </cell>
          <cell r="AM146">
            <v>1</v>
          </cell>
          <cell r="AN146">
            <v>0</v>
          </cell>
          <cell r="AO146">
            <v>0</v>
          </cell>
          <cell r="AP146">
            <v>3</v>
          </cell>
          <cell r="AQ146">
            <v>1</v>
          </cell>
          <cell r="AR146">
            <v>2</v>
          </cell>
          <cell r="AS146">
            <v>7</v>
          </cell>
        </row>
        <row r="147">
          <cell r="AL147" t="str">
            <v>6870JPK</v>
          </cell>
          <cell r="AM147">
            <v>5</v>
          </cell>
          <cell r="AN147">
            <v>0</v>
          </cell>
          <cell r="AO147">
            <v>0</v>
          </cell>
          <cell r="AP147">
            <v>2</v>
          </cell>
          <cell r="AQ147">
            <v>10</v>
          </cell>
          <cell r="AR147">
            <v>0</v>
          </cell>
          <cell r="AS147">
            <v>17</v>
          </cell>
        </row>
        <row r="148">
          <cell r="AL148" t="str">
            <v>6870JTN</v>
          </cell>
          <cell r="AM148">
            <v>9</v>
          </cell>
          <cell r="AN148">
            <v>0</v>
          </cell>
          <cell r="AO148">
            <v>0</v>
          </cell>
          <cell r="AP148">
            <v>2</v>
          </cell>
          <cell r="AQ148">
            <v>0</v>
          </cell>
          <cell r="AR148">
            <v>4</v>
          </cell>
          <cell r="AS148">
            <v>15</v>
          </cell>
        </row>
        <row r="149">
          <cell r="AL149" t="str">
            <v>6881JA2</v>
          </cell>
          <cell r="AM149">
            <v>0</v>
          </cell>
          <cell r="AN149">
            <v>0</v>
          </cell>
          <cell r="AO149">
            <v>0</v>
          </cell>
          <cell r="AP149">
            <v>0</v>
          </cell>
          <cell r="AQ149">
            <v>132</v>
          </cell>
          <cell r="AR149">
            <v>0</v>
          </cell>
          <cell r="AS149">
            <v>132</v>
          </cell>
        </row>
        <row r="150">
          <cell r="AL150" t="str">
            <v>6881JA3</v>
          </cell>
          <cell r="AM150">
            <v>0</v>
          </cell>
          <cell r="AN150">
            <v>0</v>
          </cell>
          <cell r="AO150">
            <v>0</v>
          </cell>
          <cell r="AP150">
            <v>0</v>
          </cell>
          <cell r="AQ150">
            <v>50</v>
          </cell>
          <cell r="AR150">
            <v>0</v>
          </cell>
          <cell r="AS150">
            <v>50</v>
          </cell>
        </row>
        <row r="151">
          <cell r="AL151" t="str">
            <v>6881S7J</v>
          </cell>
          <cell r="AM151">
            <v>124</v>
          </cell>
          <cell r="AN151">
            <v>20</v>
          </cell>
          <cell r="AO151">
            <v>0</v>
          </cell>
          <cell r="AP151">
            <v>0</v>
          </cell>
          <cell r="AQ151">
            <v>49</v>
          </cell>
          <cell r="AR151">
            <v>0</v>
          </cell>
          <cell r="AS151">
            <v>193</v>
          </cell>
        </row>
        <row r="152">
          <cell r="AL152" t="str">
            <v>6881S8J</v>
          </cell>
          <cell r="AM152">
            <v>55</v>
          </cell>
          <cell r="AN152">
            <v>15</v>
          </cell>
          <cell r="AO152">
            <v>0</v>
          </cell>
          <cell r="AP152">
            <v>20</v>
          </cell>
          <cell r="AQ152">
            <v>128</v>
          </cell>
          <cell r="AR152">
            <v>0</v>
          </cell>
          <cell r="AS152">
            <v>218</v>
          </cell>
        </row>
        <row r="153">
          <cell r="AL153" t="str">
            <v>688110J</v>
          </cell>
          <cell r="AM153">
            <v>0</v>
          </cell>
          <cell r="AN153">
            <v>40</v>
          </cell>
          <cell r="AO153">
            <v>0</v>
          </cell>
          <cell r="AP153">
            <v>0</v>
          </cell>
          <cell r="AQ153">
            <v>0</v>
          </cell>
          <cell r="AR153">
            <v>0</v>
          </cell>
          <cell r="AS153">
            <v>40</v>
          </cell>
        </row>
        <row r="154">
          <cell r="AL154" t="str">
            <v>688120J</v>
          </cell>
          <cell r="AM154">
            <v>1410</v>
          </cell>
          <cell r="AN154">
            <v>0</v>
          </cell>
          <cell r="AO154">
            <v>0</v>
          </cell>
          <cell r="AP154">
            <v>100</v>
          </cell>
          <cell r="AQ154">
            <v>500</v>
          </cell>
          <cell r="AR154">
            <v>0</v>
          </cell>
          <cell r="AS154">
            <v>2010</v>
          </cell>
          <cell r="AT154">
            <v>2010</v>
          </cell>
        </row>
        <row r="155">
          <cell r="AL155" t="str">
            <v>688120J</v>
          </cell>
          <cell r="AM155">
            <v>1410</v>
          </cell>
          <cell r="AN155">
            <v>0</v>
          </cell>
          <cell r="AO155">
            <v>0</v>
          </cell>
          <cell r="AP155">
            <v>100</v>
          </cell>
          <cell r="AQ155">
            <v>450</v>
          </cell>
          <cell r="AR155">
            <v>0</v>
          </cell>
          <cell r="AS155">
            <v>1960</v>
          </cell>
        </row>
        <row r="156">
          <cell r="AL156" t="str">
            <v>688122J</v>
          </cell>
          <cell r="AM156">
            <v>0</v>
          </cell>
          <cell r="AN156">
            <v>20</v>
          </cell>
          <cell r="AO156">
            <v>0</v>
          </cell>
          <cell r="AP156">
            <v>0</v>
          </cell>
          <cell r="AQ156">
            <v>230</v>
          </cell>
          <cell r="AR156">
            <v>50</v>
          </cell>
          <cell r="AS156">
            <v>300</v>
          </cell>
        </row>
        <row r="157">
          <cell r="AL157" t="str">
            <v>688123J</v>
          </cell>
          <cell r="AM157">
            <v>1</v>
          </cell>
          <cell r="AN157">
            <v>0</v>
          </cell>
          <cell r="AO157">
            <v>0</v>
          </cell>
          <cell r="AP157">
            <v>0</v>
          </cell>
          <cell r="AQ157">
            <v>0</v>
          </cell>
          <cell r="AR157">
            <v>0</v>
          </cell>
          <cell r="AS157">
            <v>1</v>
          </cell>
        </row>
        <row r="158">
          <cell r="AL158" t="str">
            <v>688130J</v>
          </cell>
          <cell r="AM158">
            <v>45</v>
          </cell>
          <cell r="AN158">
            <v>10</v>
          </cell>
          <cell r="AO158">
            <v>0</v>
          </cell>
          <cell r="AP158">
            <v>0</v>
          </cell>
          <cell r="AQ158">
            <v>50</v>
          </cell>
          <cell r="AR158">
            <v>0</v>
          </cell>
          <cell r="AS158">
            <v>105</v>
          </cell>
        </row>
        <row r="159">
          <cell r="AL159" t="str">
            <v>688132J</v>
          </cell>
          <cell r="AM159">
            <v>0</v>
          </cell>
          <cell r="AN159">
            <v>5</v>
          </cell>
          <cell r="AO159">
            <v>0</v>
          </cell>
          <cell r="AP159">
            <v>0</v>
          </cell>
          <cell r="AQ159">
            <v>10</v>
          </cell>
          <cell r="AR159">
            <v>0</v>
          </cell>
          <cell r="AS159">
            <v>15</v>
          </cell>
        </row>
        <row r="160">
          <cell r="AL160" t="str">
            <v>688160J</v>
          </cell>
          <cell r="AM160">
            <v>300</v>
          </cell>
          <cell r="AN160">
            <v>0</v>
          </cell>
          <cell r="AO160">
            <v>0</v>
          </cell>
          <cell r="AP160">
            <v>0</v>
          </cell>
          <cell r="AQ160">
            <v>130</v>
          </cell>
          <cell r="AR160">
            <v>0</v>
          </cell>
          <cell r="AS160">
            <v>430</v>
          </cell>
        </row>
        <row r="161">
          <cell r="AL161" t="str">
            <v>688162J</v>
          </cell>
          <cell r="AM161">
            <v>110</v>
          </cell>
          <cell r="AN161">
            <v>5</v>
          </cell>
          <cell r="AO161">
            <v>0</v>
          </cell>
          <cell r="AP161">
            <v>20</v>
          </cell>
          <cell r="AQ161">
            <v>110</v>
          </cell>
          <cell r="AR161">
            <v>50</v>
          </cell>
          <cell r="AS161">
            <v>295</v>
          </cell>
        </row>
        <row r="162">
          <cell r="AL162" t="str">
            <v>688163J</v>
          </cell>
          <cell r="AM162">
            <v>0</v>
          </cell>
          <cell r="AN162">
            <v>0</v>
          </cell>
          <cell r="AO162">
            <v>0</v>
          </cell>
          <cell r="AP162">
            <v>0</v>
          </cell>
          <cell r="AQ162">
            <v>0</v>
          </cell>
          <cell r="AR162">
            <v>5</v>
          </cell>
          <cell r="AS162">
            <v>5</v>
          </cell>
        </row>
        <row r="163">
          <cell r="AL163" t="str">
            <v>688170J</v>
          </cell>
          <cell r="AM163">
            <v>190</v>
          </cell>
          <cell r="AN163">
            <v>0</v>
          </cell>
          <cell r="AO163">
            <v>0</v>
          </cell>
          <cell r="AP163">
            <v>1</v>
          </cell>
          <cell r="AQ163">
            <v>180</v>
          </cell>
          <cell r="AR163">
            <v>0</v>
          </cell>
          <cell r="AS163">
            <v>371</v>
          </cell>
        </row>
        <row r="164">
          <cell r="AL164" t="str">
            <v>688172J</v>
          </cell>
          <cell r="AM164">
            <v>90</v>
          </cell>
          <cell r="AN164">
            <v>10</v>
          </cell>
          <cell r="AO164">
            <v>0</v>
          </cell>
          <cell r="AP164">
            <v>0</v>
          </cell>
          <cell r="AQ164">
            <v>50</v>
          </cell>
          <cell r="AR164">
            <v>9</v>
          </cell>
          <cell r="AS164">
            <v>159</v>
          </cell>
        </row>
        <row r="165">
          <cell r="AL165" t="str">
            <v>847841X</v>
          </cell>
          <cell r="AM165">
            <v>110</v>
          </cell>
          <cell r="AN165">
            <v>20</v>
          </cell>
          <cell r="AO165">
            <v>2</v>
          </cell>
          <cell r="AP165">
            <v>30</v>
          </cell>
          <cell r="AQ165">
            <v>135</v>
          </cell>
          <cell r="AR165">
            <v>131</v>
          </cell>
          <cell r="AS165">
            <v>428</v>
          </cell>
        </row>
        <row r="166">
          <cell r="AL166" t="str">
            <v>847852X</v>
          </cell>
          <cell r="AM166">
            <v>0</v>
          </cell>
          <cell r="AN166">
            <v>0</v>
          </cell>
          <cell r="AO166">
            <v>0</v>
          </cell>
          <cell r="AP166">
            <v>0</v>
          </cell>
          <cell r="AQ166">
            <v>0</v>
          </cell>
          <cell r="AR166">
            <v>9</v>
          </cell>
          <cell r="AS166">
            <v>9</v>
          </cell>
        </row>
        <row r="167">
          <cell r="AL167" t="str">
            <v>860230J</v>
          </cell>
          <cell r="AM167">
            <v>20</v>
          </cell>
          <cell r="AN167">
            <v>0</v>
          </cell>
          <cell r="AO167">
            <v>0</v>
          </cell>
          <cell r="AP167">
            <v>0</v>
          </cell>
          <cell r="AQ167">
            <v>8</v>
          </cell>
          <cell r="AR167">
            <v>3</v>
          </cell>
          <cell r="AS167">
            <v>31</v>
          </cell>
        </row>
        <row r="168">
          <cell r="AL168" t="str">
            <v>860250J</v>
          </cell>
          <cell r="AM168">
            <v>41</v>
          </cell>
          <cell r="AN168">
            <v>31</v>
          </cell>
          <cell r="AO168">
            <v>5</v>
          </cell>
          <cell r="AP168">
            <v>50</v>
          </cell>
          <cell r="AQ168">
            <v>0</v>
          </cell>
          <cell r="AR168">
            <v>150</v>
          </cell>
          <cell r="AS168">
            <v>277</v>
          </cell>
        </row>
        <row r="169">
          <cell r="AL169" t="str">
            <v>864532X</v>
          </cell>
          <cell r="AM169">
            <v>0</v>
          </cell>
          <cell r="AN169">
            <v>9</v>
          </cell>
          <cell r="AO169">
            <v>1</v>
          </cell>
          <cell r="AP169">
            <v>7</v>
          </cell>
          <cell r="AQ169">
            <v>55</v>
          </cell>
          <cell r="AR169">
            <v>30</v>
          </cell>
          <cell r="AS169">
            <v>102</v>
          </cell>
        </row>
        <row r="170">
          <cell r="AL170" t="str">
            <v>86454AJ</v>
          </cell>
          <cell r="AM170">
            <v>0</v>
          </cell>
          <cell r="AN170">
            <v>0</v>
          </cell>
          <cell r="AO170">
            <v>0</v>
          </cell>
          <cell r="AP170">
            <v>0</v>
          </cell>
          <cell r="AQ170">
            <v>90</v>
          </cell>
          <cell r="AR170">
            <v>0</v>
          </cell>
          <cell r="AS170">
            <v>90</v>
          </cell>
        </row>
        <row r="171">
          <cell r="AL171" t="str">
            <v>86454AX</v>
          </cell>
          <cell r="AM171">
            <v>25</v>
          </cell>
          <cell r="AN171">
            <v>0</v>
          </cell>
          <cell r="AO171">
            <v>2</v>
          </cell>
          <cell r="AP171">
            <v>15</v>
          </cell>
          <cell r="AQ171">
            <v>120</v>
          </cell>
          <cell r="AR171">
            <v>25</v>
          </cell>
          <cell r="AS171">
            <v>187</v>
          </cell>
          <cell r="AT171">
            <v>187</v>
          </cell>
        </row>
        <row r="172">
          <cell r="AL172" t="str">
            <v>86454AX</v>
          </cell>
          <cell r="AM172">
            <v>25</v>
          </cell>
          <cell r="AN172">
            <v>0</v>
          </cell>
          <cell r="AO172">
            <v>2</v>
          </cell>
          <cell r="AP172">
            <v>15</v>
          </cell>
          <cell r="AQ172">
            <v>30</v>
          </cell>
          <cell r="AR172">
            <v>25</v>
          </cell>
          <cell r="AS172">
            <v>97</v>
          </cell>
        </row>
        <row r="173">
          <cell r="AL173" t="str">
            <v>86541YX</v>
          </cell>
          <cell r="AM173">
            <v>0</v>
          </cell>
          <cell r="AN173">
            <v>0</v>
          </cell>
          <cell r="AO173">
            <v>0</v>
          </cell>
          <cell r="AP173">
            <v>0</v>
          </cell>
          <cell r="AQ173">
            <v>1</v>
          </cell>
          <cell r="AR173">
            <v>0</v>
          </cell>
          <cell r="AS173">
            <v>1</v>
          </cell>
        </row>
        <row r="174">
          <cell r="AL174" t="str">
            <v>865431Y</v>
          </cell>
          <cell r="AM174">
            <v>2</v>
          </cell>
          <cell r="AN174">
            <v>0</v>
          </cell>
          <cell r="AO174">
            <v>0</v>
          </cell>
          <cell r="AP174">
            <v>0</v>
          </cell>
          <cell r="AQ174">
            <v>6</v>
          </cell>
          <cell r="AR174">
            <v>1</v>
          </cell>
          <cell r="AS174">
            <v>9</v>
          </cell>
        </row>
        <row r="175">
          <cell r="AL175" t="str">
            <v>865451Y</v>
          </cell>
          <cell r="AM175">
            <v>3</v>
          </cell>
          <cell r="AN175">
            <v>2</v>
          </cell>
          <cell r="AO175">
            <v>0</v>
          </cell>
          <cell r="AP175">
            <v>0</v>
          </cell>
          <cell r="AQ175">
            <v>0</v>
          </cell>
          <cell r="AR175">
            <v>0</v>
          </cell>
          <cell r="AS175">
            <v>5</v>
          </cell>
        </row>
        <row r="176">
          <cell r="AL176" t="str">
            <v>86564RY</v>
          </cell>
          <cell r="AM176">
            <v>0</v>
          </cell>
          <cell r="AN176">
            <v>0</v>
          </cell>
          <cell r="AO176">
            <v>0</v>
          </cell>
          <cell r="AP176">
            <v>0</v>
          </cell>
          <cell r="AQ176">
            <v>1</v>
          </cell>
          <cell r="AR176">
            <v>0</v>
          </cell>
          <cell r="AS176">
            <v>1</v>
          </cell>
        </row>
        <row r="177">
          <cell r="AL177" t="str">
            <v>86566RY</v>
          </cell>
          <cell r="AM177">
            <v>1</v>
          </cell>
          <cell r="AN177">
            <v>0</v>
          </cell>
          <cell r="AO177">
            <v>2</v>
          </cell>
          <cell r="AP177">
            <v>2</v>
          </cell>
          <cell r="AQ177">
            <v>8</v>
          </cell>
          <cell r="AR177">
            <v>0</v>
          </cell>
          <cell r="AS177">
            <v>13</v>
          </cell>
        </row>
        <row r="178">
          <cell r="AL178" t="str">
            <v>86584AJ</v>
          </cell>
          <cell r="AM178">
            <v>0</v>
          </cell>
          <cell r="AN178">
            <v>0</v>
          </cell>
          <cell r="AO178">
            <v>0</v>
          </cell>
          <cell r="AP178">
            <v>1</v>
          </cell>
          <cell r="AQ178">
            <v>0</v>
          </cell>
          <cell r="AR178">
            <v>0</v>
          </cell>
          <cell r="AS178">
            <v>1</v>
          </cell>
        </row>
        <row r="179">
          <cell r="AL179" t="str">
            <v>86584TJ</v>
          </cell>
          <cell r="AM179">
            <v>0</v>
          </cell>
          <cell r="AN179">
            <v>0</v>
          </cell>
          <cell r="AO179">
            <v>0</v>
          </cell>
          <cell r="AP179">
            <v>0</v>
          </cell>
          <cell r="AQ179">
            <v>21</v>
          </cell>
          <cell r="AR179">
            <v>0</v>
          </cell>
          <cell r="AS179">
            <v>21</v>
          </cell>
        </row>
        <row r="180">
          <cell r="AL180" t="str">
            <v>865841Y</v>
          </cell>
          <cell r="AM180">
            <v>0</v>
          </cell>
          <cell r="AN180">
            <v>0</v>
          </cell>
          <cell r="AO180">
            <v>0</v>
          </cell>
          <cell r="AP180">
            <v>1</v>
          </cell>
          <cell r="AQ180">
            <v>21</v>
          </cell>
          <cell r="AR180">
            <v>1</v>
          </cell>
          <cell r="AS180">
            <v>23</v>
          </cell>
          <cell r="AT180">
            <v>23</v>
          </cell>
        </row>
        <row r="181">
          <cell r="AL181" t="str">
            <v>865841Y</v>
          </cell>
          <cell r="AM181">
            <v>0</v>
          </cell>
          <cell r="AN181">
            <v>0</v>
          </cell>
          <cell r="AO181">
            <v>0</v>
          </cell>
          <cell r="AP181">
            <v>0</v>
          </cell>
          <cell r="AQ181">
            <v>0</v>
          </cell>
          <cell r="AR181">
            <v>1</v>
          </cell>
          <cell r="AS181">
            <v>1</v>
          </cell>
        </row>
        <row r="182">
          <cell r="AL182" t="str">
            <v>865861Y</v>
          </cell>
          <cell r="AM182">
            <v>7</v>
          </cell>
          <cell r="AN182">
            <v>0</v>
          </cell>
          <cell r="AO182">
            <v>0</v>
          </cell>
          <cell r="AP182">
            <v>1</v>
          </cell>
          <cell r="AQ182">
            <v>5</v>
          </cell>
          <cell r="AR182">
            <v>2</v>
          </cell>
          <cell r="AS182">
            <v>15</v>
          </cell>
        </row>
        <row r="183">
          <cell r="AL183" t="str">
            <v>86648RY</v>
          </cell>
          <cell r="AM183">
            <v>1</v>
          </cell>
          <cell r="AN183">
            <v>0</v>
          </cell>
          <cell r="AO183">
            <v>0</v>
          </cell>
          <cell r="AP183">
            <v>0</v>
          </cell>
          <cell r="AQ183">
            <v>3</v>
          </cell>
          <cell r="AR183">
            <v>0</v>
          </cell>
          <cell r="AS183">
            <v>4</v>
          </cell>
        </row>
        <row r="184">
          <cell r="AL184" t="str">
            <v>866481Y</v>
          </cell>
          <cell r="AM184">
            <v>0</v>
          </cell>
          <cell r="AN184">
            <v>0</v>
          </cell>
          <cell r="AO184">
            <v>0</v>
          </cell>
          <cell r="AP184">
            <v>0</v>
          </cell>
          <cell r="AQ184">
            <v>1</v>
          </cell>
          <cell r="AR184">
            <v>2</v>
          </cell>
          <cell r="AS184">
            <v>3</v>
          </cell>
        </row>
        <row r="185">
          <cell r="AL185" t="str">
            <v>TOTAL</v>
          </cell>
          <cell r="AM185">
            <v>5335</v>
          </cell>
          <cell r="AN185">
            <v>1752</v>
          </cell>
          <cell r="AO185">
            <v>665</v>
          </cell>
          <cell r="AP185">
            <v>3210</v>
          </cell>
          <cell r="AQ185">
            <v>7499</v>
          </cell>
          <cell r="AR185">
            <v>7212</v>
          </cell>
          <cell r="AS185">
            <v>25822</v>
          </cell>
        </row>
      </sheetData>
      <sheetData sheetId="11" refreshError="1"/>
      <sheetData sheetId="12" refreshError="1">
        <row r="5">
          <cell r="AJ5" t="str">
            <v>DATE</v>
          </cell>
          <cell r="AK5" t="str">
            <v>3/4 &amp; 11</v>
          </cell>
          <cell r="AL5">
            <v>36961</v>
          </cell>
          <cell r="AM5">
            <v>36961</v>
          </cell>
          <cell r="AO5">
            <v>36961</v>
          </cell>
          <cell r="AP5">
            <v>36954</v>
          </cell>
          <cell r="AQ5">
            <v>36954</v>
          </cell>
        </row>
        <row r="6">
          <cell r="B6" t="str">
            <v>116141J</v>
          </cell>
          <cell r="C6" t="str">
            <v>116141J</v>
          </cell>
          <cell r="D6">
            <v>1</v>
          </cell>
          <cell r="E6">
            <v>6</v>
          </cell>
          <cell r="F6">
            <v>39</v>
          </cell>
          <cell r="G6">
            <v>69</v>
          </cell>
          <cell r="H6">
            <v>16</v>
          </cell>
          <cell r="I6">
            <v>300</v>
          </cell>
          <cell r="J6">
            <v>1990</v>
          </cell>
          <cell r="M6" t="str">
            <v>116141J</v>
          </cell>
          <cell r="N6" t="str">
            <v>116141J</v>
          </cell>
          <cell r="O6">
            <v>1</v>
          </cell>
          <cell r="P6">
            <v>0</v>
          </cell>
          <cell r="Q6">
            <v>18</v>
          </cell>
          <cell r="R6">
            <v>55</v>
          </cell>
          <cell r="S6">
            <v>34</v>
          </cell>
          <cell r="T6">
            <v>240</v>
          </cell>
          <cell r="U6">
            <v>348</v>
          </cell>
          <cell r="X6" t="str">
            <v>116141J</v>
          </cell>
          <cell r="Y6" t="str">
            <v>116141J</v>
          </cell>
          <cell r="AB6">
            <v>20</v>
          </cell>
          <cell r="AC6">
            <v>8</v>
          </cell>
          <cell r="AD6">
            <v>8</v>
          </cell>
          <cell r="AE6">
            <v>34</v>
          </cell>
          <cell r="AF6">
            <v>70</v>
          </cell>
        </row>
        <row r="7">
          <cell r="B7" t="str">
            <v>11614JJ</v>
          </cell>
          <cell r="C7" t="str">
            <v>11614JJ</v>
          </cell>
          <cell r="D7">
            <v>154</v>
          </cell>
          <cell r="E7">
            <v>150</v>
          </cell>
          <cell r="F7">
            <v>30</v>
          </cell>
          <cell r="G7">
            <v>48</v>
          </cell>
          <cell r="H7">
            <v>82</v>
          </cell>
          <cell r="I7">
            <v>467</v>
          </cell>
          <cell r="J7">
            <v>1917</v>
          </cell>
          <cell r="M7" t="str">
            <v>11614JJ</v>
          </cell>
          <cell r="N7" t="str">
            <v>11614JJ</v>
          </cell>
          <cell r="O7">
            <v>16</v>
          </cell>
          <cell r="P7">
            <v>74</v>
          </cell>
          <cell r="Q7">
            <v>3</v>
          </cell>
          <cell r="R7">
            <v>17</v>
          </cell>
          <cell r="S7">
            <v>56</v>
          </cell>
          <cell r="T7">
            <v>49</v>
          </cell>
          <cell r="U7">
            <v>215</v>
          </cell>
          <cell r="X7" t="str">
            <v>116142J</v>
          </cell>
          <cell r="Y7" t="str">
            <v>116142J</v>
          </cell>
          <cell r="Z7">
            <v>10</v>
          </cell>
          <cell r="AA7">
            <v>9</v>
          </cell>
          <cell r="AB7">
            <v>1</v>
          </cell>
          <cell r="AC7">
            <v>18</v>
          </cell>
          <cell r="AD7">
            <v>93</v>
          </cell>
          <cell r="AE7">
            <v>16</v>
          </cell>
          <cell r="AF7">
            <v>147</v>
          </cell>
          <cell r="AJ7" t="str">
            <v>116141J</v>
          </cell>
          <cell r="AK7" t="str">
            <v>116141J</v>
          </cell>
          <cell r="AN7">
            <v>-1</v>
          </cell>
          <cell r="AQ7">
            <v>3</v>
          </cell>
          <cell r="AR7">
            <v>2</v>
          </cell>
        </row>
        <row r="8">
          <cell r="B8" t="str">
            <v>116171J</v>
          </cell>
          <cell r="C8" t="str">
            <v>116171J</v>
          </cell>
          <cell r="D8">
            <v>91</v>
          </cell>
          <cell r="E8">
            <v>86</v>
          </cell>
          <cell r="F8">
            <v>51</v>
          </cell>
          <cell r="G8">
            <v>113</v>
          </cell>
          <cell r="H8">
            <v>85</v>
          </cell>
          <cell r="I8">
            <v>1957</v>
          </cell>
          <cell r="J8">
            <v>4433</v>
          </cell>
          <cell r="M8" t="str">
            <v>116171J</v>
          </cell>
          <cell r="N8" t="str">
            <v>116171J</v>
          </cell>
          <cell r="O8">
            <v>79</v>
          </cell>
          <cell r="P8">
            <v>69</v>
          </cell>
          <cell r="R8">
            <v>80</v>
          </cell>
          <cell r="S8">
            <v>85</v>
          </cell>
          <cell r="T8">
            <v>1804</v>
          </cell>
          <cell r="U8">
            <v>2117</v>
          </cell>
          <cell r="X8" t="str">
            <v>11614JJ</v>
          </cell>
          <cell r="Y8" t="str">
            <v>11614JJ</v>
          </cell>
          <cell r="Z8">
            <v>68</v>
          </cell>
          <cell r="AA8">
            <v>73</v>
          </cell>
          <cell r="AB8">
            <v>23</v>
          </cell>
          <cell r="AC8">
            <v>28</v>
          </cell>
          <cell r="AD8">
            <v>26</v>
          </cell>
          <cell r="AE8">
            <v>103</v>
          </cell>
          <cell r="AF8">
            <v>321</v>
          </cell>
          <cell r="AJ8" t="str">
            <v>116142J</v>
          </cell>
          <cell r="AK8" t="str">
            <v>116142J</v>
          </cell>
          <cell r="AL8">
            <v>0</v>
          </cell>
          <cell r="AM8">
            <v>4</v>
          </cell>
          <cell r="AN8">
            <v>0</v>
          </cell>
          <cell r="AO8">
            <v>15</v>
          </cell>
          <cell r="AQ8">
            <v>12</v>
          </cell>
          <cell r="AR8">
            <v>31</v>
          </cell>
        </row>
        <row r="9">
          <cell r="B9" t="str">
            <v>116191J</v>
          </cell>
          <cell r="C9" t="str">
            <v>116191J</v>
          </cell>
          <cell r="D9">
            <v>286</v>
          </cell>
          <cell r="E9">
            <v>89</v>
          </cell>
          <cell r="F9">
            <v>23</v>
          </cell>
          <cell r="G9">
            <v>76</v>
          </cell>
          <cell r="H9">
            <v>90</v>
          </cell>
          <cell r="I9">
            <v>312</v>
          </cell>
          <cell r="J9">
            <v>1985</v>
          </cell>
          <cell r="M9" t="str">
            <v>116191J</v>
          </cell>
          <cell r="N9" t="str">
            <v>116191J</v>
          </cell>
          <cell r="O9">
            <v>90</v>
          </cell>
          <cell r="P9">
            <v>29</v>
          </cell>
          <cell r="Q9">
            <v>5</v>
          </cell>
          <cell r="R9">
            <v>31</v>
          </cell>
          <cell r="S9">
            <v>190</v>
          </cell>
          <cell r="T9">
            <v>81</v>
          </cell>
          <cell r="U9">
            <v>426</v>
          </cell>
          <cell r="X9" t="str">
            <v>116171J</v>
          </cell>
          <cell r="Y9" t="str">
            <v>116171J</v>
          </cell>
          <cell r="Z9">
            <v>25</v>
          </cell>
          <cell r="AA9">
            <v>1</v>
          </cell>
          <cell r="AB9">
            <v>0</v>
          </cell>
          <cell r="AC9">
            <v>1</v>
          </cell>
          <cell r="AD9">
            <v>9</v>
          </cell>
          <cell r="AE9">
            <v>116</v>
          </cell>
          <cell r="AF9">
            <v>152</v>
          </cell>
          <cell r="AJ9" t="str">
            <v>11614JJ</v>
          </cell>
          <cell r="AK9" t="str">
            <v>11614JJ</v>
          </cell>
          <cell r="AL9">
            <v>27</v>
          </cell>
          <cell r="AM9">
            <v>3</v>
          </cell>
          <cell r="AN9">
            <v>3</v>
          </cell>
          <cell r="AO9">
            <v>0</v>
          </cell>
          <cell r="AQ9">
            <v>7</v>
          </cell>
          <cell r="AR9">
            <v>40</v>
          </cell>
        </row>
        <row r="10">
          <cell r="B10" t="str">
            <v>117151J</v>
          </cell>
          <cell r="C10" t="str">
            <v>117151J</v>
          </cell>
          <cell r="D10">
            <v>75</v>
          </cell>
          <cell r="E10">
            <v>10</v>
          </cell>
          <cell r="F10">
            <v>18</v>
          </cell>
          <cell r="G10">
            <v>17</v>
          </cell>
          <cell r="H10">
            <v>19</v>
          </cell>
          <cell r="I10">
            <v>0</v>
          </cell>
          <cell r="J10">
            <v>139</v>
          </cell>
          <cell r="M10" t="str">
            <v>117151J</v>
          </cell>
          <cell r="N10" t="str">
            <v>117151J</v>
          </cell>
          <cell r="O10">
            <v>38</v>
          </cell>
          <cell r="P10">
            <v>10</v>
          </cell>
          <cell r="Q10">
            <v>14</v>
          </cell>
          <cell r="R10">
            <v>22</v>
          </cell>
          <cell r="S10">
            <v>19</v>
          </cell>
          <cell r="T10">
            <v>29</v>
          </cell>
          <cell r="U10">
            <v>132</v>
          </cell>
          <cell r="X10" t="str">
            <v>116172J</v>
          </cell>
          <cell r="Y10" t="str">
            <v>116172J</v>
          </cell>
          <cell r="Z10">
            <v>23</v>
          </cell>
          <cell r="AA10">
            <v>15</v>
          </cell>
          <cell r="AB10">
            <v>2</v>
          </cell>
          <cell r="AC10">
            <v>18</v>
          </cell>
          <cell r="AD10">
            <v>116</v>
          </cell>
          <cell r="AE10">
            <v>41</v>
          </cell>
          <cell r="AF10">
            <v>215</v>
          </cell>
          <cell r="AJ10" t="str">
            <v>116171J</v>
          </cell>
          <cell r="AK10" t="str">
            <v>116171J</v>
          </cell>
          <cell r="AL10">
            <v>0</v>
          </cell>
          <cell r="AN10">
            <v>50</v>
          </cell>
          <cell r="AQ10">
            <v>0</v>
          </cell>
          <cell r="AR10">
            <v>50</v>
          </cell>
        </row>
        <row r="11">
          <cell r="B11" t="str">
            <v>117161J</v>
          </cell>
          <cell r="C11" t="str">
            <v>117161J</v>
          </cell>
          <cell r="D11">
            <v>23</v>
          </cell>
          <cell r="F11">
            <v>15</v>
          </cell>
          <cell r="G11">
            <v>25</v>
          </cell>
          <cell r="H11">
            <v>5</v>
          </cell>
          <cell r="I11">
            <v>13</v>
          </cell>
          <cell r="J11">
            <v>81</v>
          </cell>
          <cell r="M11" t="str">
            <v>117161J</v>
          </cell>
          <cell r="N11" t="str">
            <v>117161J</v>
          </cell>
          <cell r="O11">
            <v>2</v>
          </cell>
          <cell r="Q11">
            <v>5</v>
          </cell>
          <cell r="R11">
            <v>2</v>
          </cell>
          <cell r="T11">
            <v>10</v>
          </cell>
          <cell r="U11">
            <v>19</v>
          </cell>
          <cell r="X11" t="str">
            <v>116191J</v>
          </cell>
          <cell r="Y11" t="str">
            <v>116191J</v>
          </cell>
          <cell r="Z11">
            <v>240</v>
          </cell>
          <cell r="AA11">
            <v>37</v>
          </cell>
          <cell r="AB11">
            <v>19</v>
          </cell>
          <cell r="AC11">
            <v>92</v>
          </cell>
          <cell r="AD11">
            <v>106</v>
          </cell>
          <cell r="AE11">
            <v>77</v>
          </cell>
          <cell r="AF11">
            <v>571</v>
          </cell>
          <cell r="AJ11" t="str">
            <v>116172J</v>
          </cell>
          <cell r="AK11" t="str">
            <v>116172J</v>
          </cell>
          <cell r="AL11">
            <v>9</v>
          </cell>
          <cell r="AM11">
            <v>8</v>
          </cell>
          <cell r="AN11">
            <v>3</v>
          </cell>
          <cell r="AO11">
            <v>5</v>
          </cell>
          <cell r="AP11">
            <v>84</v>
          </cell>
          <cell r="AQ11">
            <v>11</v>
          </cell>
          <cell r="AR11">
            <v>120</v>
          </cell>
        </row>
        <row r="12">
          <cell r="B12" t="str">
            <v>117171J</v>
          </cell>
          <cell r="C12" t="str">
            <v>117171J</v>
          </cell>
          <cell r="D12">
            <v>6</v>
          </cell>
          <cell r="E12">
            <v>0</v>
          </cell>
          <cell r="F12">
            <v>1</v>
          </cell>
          <cell r="H12">
            <v>6</v>
          </cell>
          <cell r="I12">
            <v>1</v>
          </cell>
          <cell r="J12">
            <v>14</v>
          </cell>
          <cell r="M12" t="str">
            <v>117171J</v>
          </cell>
          <cell r="N12" t="str">
            <v>117171J</v>
          </cell>
          <cell r="O12">
            <v>50</v>
          </cell>
          <cell r="P12">
            <v>26</v>
          </cell>
          <cell r="Q12">
            <v>20</v>
          </cell>
          <cell r="R12">
            <v>34</v>
          </cell>
          <cell r="S12">
            <v>9</v>
          </cell>
          <cell r="T12">
            <v>131</v>
          </cell>
          <cell r="U12">
            <v>270</v>
          </cell>
          <cell r="X12" t="str">
            <v>116192J</v>
          </cell>
          <cell r="Y12" t="str">
            <v>116192J</v>
          </cell>
          <cell r="Z12">
            <v>16</v>
          </cell>
          <cell r="AA12">
            <v>8</v>
          </cell>
          <cell r="AC12">
            <v>4</v>
          </cell>
          <cell r="AD12">
            <v>32</v>
          </cell>
          <cell r="AE12">
            <v>21</v>
          </cell>
          <cell r="AF12">
            <v>81</v>
          </cell>
          <cell r="AJ12" t="str">
            <v>116191J</v>
          </cell>
          <cell r="AK12" t="str">
            <v>116191J</v>
          </cell>
          <cell r="AL12">
            <v>70</v>
          </cell>
          <cell r="AM12">
            <v>15</v>
          </cell>
          <cell r="AN12">
            <v>0</v>
          </cell>
          <cell r="AO12">
            <v>11</v>
          </cell>
          <cell r="AP12">
            <v>33</v>
          </cell>
          <cell r="AQ12">
            <v>11</v>
          </cell>
          <cell r="AR12">
            <v>140</v>
          </cell>
        </row>
        <row r="13">
          <cell r="B13" t="str">
            <v>117181J</v>
          </cell>
          <cell r="C13" t="str">
            <v>117181J</v>
          </cell>
          <cell r="D13">
            <v>37</v>
          </cell>
          <cell r="E13">
            <v>15</v>
          </cell>
          <cell r="F13">
            <v>32</v>
          </cell>
          <cell r="G13">
            <v>10</v>
          </cell>
          <cell r="H13">
            <v>26</v>
          </cell>
          <cell r="I13">
            <v>56</v>
          </cell>
          <cell r="J13">
            <v>176</v>
          </cell>
          <cell r="M13" t="str">
            <v>117181J</v>
          </cell>
          <cell r="N13" t="str">
            <v>117181J</v>
          </cell>
          <cell r="O13">
            <v>29</v>
          </cell>
          <cell r="P13">
            <v>9</v>
          </cell>
          <cell r="Q13">
            <v>0</v>
          </cell>
          <cell r="R13">
            <v>15</v>
          </cell>
          <cell r="S13">
            <v>13</v>
          </cell>
          <cell r="T13">
            <v>29</v>
          </cell>
          <cell r="U13">
            <v>95</v>
          </cell>
          <cell r="X13" t="str">
            <v>117151J</v>
          </cell>
          <cell r="Y13" t="str">
            <v>117151J</v>
          </cell>
          <cell r="Z13">
            <v>33</v>
          </cell>
          <cell r="AA13">
            <v>17</v>
          </cell>
          <cell r="AB13">
            <v>6</v>
          </cell>
          <cell r="AC13">
            <v>50</v>
          </cell>
          <cell r="AD13">
            <v>50</v>
          </cell>
          <cell r="AE13">
            <v>39</v>
          </cell>
          <cell r="AF13">
            <v>195</v>
          </cell>
          <cell r="AJ13" t="str">
            <v>116192J</v>
          </cell>
          <cell r="AK13" t="str">
            <v>116192J</v>
          </cell>
          <cell r="AL13">
            <v>9</v>
          </cell>
          <cell r="AM13">
            <v>6</v>
          </cell>
          <cell r="AO13">
            <v>0</v>
          </cell>
          <cell r="AP13">
            <v>2</v>
          </cell>
          <cell r="AQ13">
            <v>5</v>
          </cell>
          <cell r="AR13">
            <v>22</v>
          </cell>
        </row>
        <row r="14">
          <cell r="B14" t="str">
            <v>217951J</v>
          </cell>
          <cell r="C14" t="str">
            <v>217951J</v>
          </cell>
          <cell r="D14">
            <v>7</v>
          </cell>
          <cell r="E14">
            <v>1</v>
          </cell>
          <cell r="F14">
            <v>1</v>
          </cell>
          <cell r="G14">
            <v>45</v>
          </cell>
          <cell r="H14">
            <v>27</v>
          </cell>
          <cell r="I14">
            <v>36</v>
          </cell>
          <cell r="J14">
            <v>145</v>
          </cell>
          <cell r="M14" t="str">
            <v>217951J</v>
          </cell>
          <cell r="N14" t="str">
            <v>217951J</v>
          </cell>
          <cell r="O14">
            <v>3</v>
          </cell>
          <cell r="P14">
            <v>3</v>
          </cell>
          <cell r="Q14">
            <v>1</v>
          </cell>
          <cell r="R14">
            <v>8</v>
          </cell>
          <cell r="S14">
            <v>25</v>
          </cell>
          <cell r="T14">
            <v>20</v>
          </cell>
          <cell r="U14">
            <v>60</v>
          </cell>
          <cell r="X14" t="str">
            <v>117161J</v>
          </cell>
          <cell r="Y14" t="str">
            <v>117161J</v>
          </cell>
          <cell r="Z14">
            <v>-2</v>
          </cell>
          <cell r="AA14">
            <v>4</v>
          </cell>
          <cell r="AB14">
            <v>5</v>
          </cell>
          <cell r="AC14">
            <v>12</v>
          </cell>
          <cell r="AD14">
            <v>3</v>
          </cell>
          <cell r="AE14">
            <v>2</v>
          </cell>
          <cell r="AF14">
            <v>24</v>
          </cell>
          <cell r="AJ14" t="str">
            <v>117151J</v>
          </cell>
          <cell r="AK14" t="str">
            <v>117151J</v>
          </cell>
          <cell r="AL14">
            <v>6</v>
          </cell>
          <cell r="AM14">
            <v>11</v>
          </cell>
          <cell r="AN14">
            <v>-3</v>
          </cell>
          <cell r="AO14">
            <v>2</v>
          </cell>
          <cell r="AQ14">
            <v>0</v>
          </cell>
          <cell r="AR14">
            <v>16</v>
          </cell>
        </row>
        <row r="15">
          <cell r="B15" t="str">
            <v>219647L</v>
          </cell>
          <cell r="D15">
            <v>11</v>
          </cell>
          <cell r="E15">
            <v>0</v>
          </cell>
          <cell r="F15">
            <v>0</v>
          </cell>
          <cell r="G15">
            <v>10</v>
          </cell>
          <cell r="H15">
            <v>390</v>
          </cell>
          <cell r="I15">
            <v>315</v>
          </cell>
          <cell r="J15">
            <v>1978</v>
          </cell>
          <cell r="M15" t="str">
            <v>219647L</v>
          </cell>
          <cell r="O15">
            <v>10</v>
          </cell>
          <cell r="P15">
            <v>1</v>
          </cell>
          <cell r="Q15">
            <v>0</v>
          </cell>
          <cell r="R15">
            <v>25</v>
          </cell>
          <cell r="S15">
            <v>154</v>
          </cell>
          <cell r="T15">
            <v>396</v>
          </cell>
          <cell r="U15">
            <v>586</v>
          </cell>
          <cell r="X15" t="str">
            <v>117171J</v>
          </cell>
          <cell r="Y15" t="str">
            <v>117171J</v>
          </cell>
          <cell r="Z15">
            <v>93</v>
          </cell>
          <cell r="AA15">
            <v>38</v>
          </cell>
          <cell r="AB15">
            <v>29</v>
          </cell>
          <cell r="AC15">
            <v>74</v>
          </cell>
          <cell r="AD15">
            <v>184</v>
          </cell>
          <cell r="AE15">
            <v>223</v>
          </cell>
          <cell r="AF15">
            <v>641</v>
          </cell>
          <cell r="AJ15" t="str">
            <v>117161J</v>
          </cell>
          <cell r="AK15" t="str">
            <v>117161J</v>
          </cell>
          <cell r="AL15">
            <v>1</v>
          </cell>
          <cell r="AM15">
            <v>4</v>
          </cell>
          <cell r="AN15">
            <v>-1</v>
          </cell>
          <cell r="AO15">
            <v>1</v>
          </cell>
          <cell r="AQ15">
            <v>2</v>
          </cell>
          <cell r="AR15">
            <v>7</v>
          </cell>
        </row>
        <row r="16">
          <cell r="B16" t="str">
            <v>219647L</v>
          </cell>
          <cell r="C16" t="str">
            <v>219647L</v>
          </cell>
          <cell r="E16">
            <v>0</v>
          </cell>
          <cell r="G16">
            <v>0</v>
          </cell>
          <cell r="H16">
            <v>200</v>
          </cell>
          <cell r="J16">
            <v>200</v>
          </cell>
          <cell r="M16" t="str">
            <v>219647L</v>
          </cell>
          <cell r="N16" t="str">
            <v>219647L</v>
          </cell>
          <cell r="R16">
            <v>16</v>
          </cell>
          <cell r="S16">
            <v>159</v>
          </cell>
          <cell r="T16">
            <v>2</v>
          </cell>
          <cell r="U16">
            <v>177</v>
          </cell>
          <cell r="X16" t="str">
            <v>117181J</v>
          </cell>
          <cell r="Y16" t="str">
            <v>117181J</v>
          </cell>
          <cell r="Z16">
            <v>17</v>
          </cell>
          <cell r="AA16">
            <v>10</v>
          </cell>
          <cell r="AB16">
            <v>4</v>
          </cell>
          <cell r="AC16">
            <v>32</v>
          </cell>
          <cell r="AD16">
            <v>45</v>
          </cell>
          <cell r="AE16">
            <v>31</v>
          </cell>
          <cell r="AF16">
            <v>139</v>
          </cell>
          <cell r="AJ16" t="str">
            <v>117171J</v>
          </cell>
          <cell r="AK16" t="str">
            <v>117171J</v>
          </cell>
          <cell r="AL16">
            <v>219</v>
          </cell>
          <cell r="AM16">
            <v>187</v>
          </cell>
          <cell r="AN16">
            <v>-12</v>
          </cell>
          <cell r="AO16">
            <v>48</v>
          </cell>
          <cell r="AP16">
            <v>45</v>
          </cell>
          <cell r="AQ16">
            <v>15</v>
          </cell>
          <cell r="AR16">
            <v>502</v>
          </cell>
        </row>
        <row r="17">
          <cell r="B17" t="str">
            <v>219647L</v>
          </cell>
          <cell r="C17" t="str">
            <v>219647M</v>
          </cell>
          <cell r="E17">
            <v>0</v>
          </cell>
          <cell r="G17">
            <v>0</v>
          </cell>
          <cell r="I17">
            <v>0</v>
          </cell>
          <cell r="J17">
            <v>0</v>
          </cell>
          <cell r="M17" t="str">
            <v>219647L</v>
          </cell>
          <cell r="N17" t="str">
            <v>219647M</v>
          </cell>
          <cell r="P17">
            <v>1</v>
          </cell>
          <cell r="U17">
            <v>1</v>
          </cell>
          <cell r="X17" t="str">
            <v>217951J</v>
          </cell>
          <cell r="Y17" t="str">
            <v>217951J</v>
          </cell>
          <cell r="Z17">
            <v>15</v>
          </cell>
          <cell r="AA17">
            <v>4</v>
          </cell>
          <cell r="AB17">
            <v>3</v>
          </cell>
          <cell r="AC17">
            <v>33</v>
          </cell>
          <cell r="AD17">
            <v>8</v>
          </cell>
          <cell r="AE17">
            <v>29</v>
          </cell>
          <cell r="AF17">
            <v>92</v>
          </cell>
          <cell r="AJ17" t="str">
            <v>117181J</v>
          </cell>
          <cell r="AK17" t="str">
            <v>117181J</v>
          </cell>
          <cell r="AL17">
            <v>2</v>
          </cell>
          <cell r="AM17">
            <v>4</v>
          </cell>
          <cell r="AN17">
            <v>1</v>
          </cell>
          <cell r="AO17">
            <v>11</v>
          </cell>
          <cell r="AQ17">
            <v>67</v>
          </cell>
          <cell r="AR17">
            <v>85</v>
          </cell>
        </row>
        <row r="18">
          <cell r="B18" t="str">
            <v>219647L</v>
          </cell>
          <cell r="C18" t="str">
            <v>21967L5</v>
          </cell>
          <cell r="E18">
            <v>0</v>
          </cell>
          <cell r="G18">
            <v>0</v>
          </cell>
          <cell r="H18">
            <v>13</v>
          </cell>
          <cell r="I18">
            <v>315</v>
          </cell>
          <cell r="J18">
            <v>1302</v>
          </cell>
          <cell r="M18" t="str">
            <v>219647L</v>
          </cell>
          <cell r="N18" t="str">
            <v>21967L5</v>
          </cell>
          <cell r="T18">
            <v>394</v>
          </cell>
          <cell r="U18">
            <v>394</v>
          </cell>
          <cell r="X18" t="str">
            <v>219647L</v>
          </cell>
          <cell r="Z18">
            <v>0</v>
          </cell>
          <cell r="AA18">
            <v>0</v>
          </cell>
          <cell r="AB18">
            <v>0</v>
          </cell>
          <cell r="AC18">
            <v>3</v>
          </cell>
          <cell r="AD18">
            <v>235</v>
          </cell>
          <cell r="AE18">
            <v>-8</v>
          </cell>
          <cell r="AF18">
            <v>230</v>
          </cell>
          <cell r="AJ18" t="str">
            <v>217951J</v>
          </cell>
          <cell r="AK18" t="str">
            <v>217951J</v>
          </cell>
          <cell r="AL18">
            <v>1</v>
          </cell>
          <cell r="AM18">
            <v>0</v>
          </cell>
          <cell r="AN18">
            <v>0</v>
          </cell>
          <cell r="AO18">
            <v>6</v>
          </cell>
          <cell r="AP18">
            <v>2</v>
          </cell>
          <cell r="AQ18">
            <v>19</v>
          </cell>
          <cell r="AR18">
            <v>28</v>
          </cell>
        </row>
        <row r="19">
          <cell r="B19" t="str">
            <v>219647L</v>
          </cell>
          <cell r="C19" t="str">
            <v>21967L7</v>
          </cell>
          <cell r="D19">
            <v>2</v>
          </cell>
          <cell r="G19">
            <v>2</v>
          </cell>
          <cell r="H19">
            <v>5</v>
          </cell>
          <cell r="I19">
            <v>0</v>
          </cell>
          <cell r="J19">
            <v>24</v>
          </cell>
          <cell r="M19" t="str">
            <v>219647L</v>
          </cell>
          <cell r="N19" t="str">
            <v>21967L7</v>
          </cell>
          <cell r="O19">
            <v>0</v>
          </cell>
          <cell r="S19">
            <v>0</v>
          </cell>
          <cell r="U19">
            <v>0</v>
          </cell>
          <cell r="X19" t="str">
            <v>219647L</v>
          </cell>
          <cell r="Y19" t="str">
            <v>219647L</v>
          </cell>
          <cell r="AD19">
            <v>234</v>
          </cell>
          <cell r="AE19">
            <v>-2</v>
          </cell>
          <cell r="AF19">
            <v>232</v>
          </cell>
          <cell r="AJ19" t="str">
            <v>219647L</v>
          </cell>
          <cell r="AL19">
            <v>0</v>
          </cell>
          <cell r="AM19">
            <v>0</v>
          </cell>
          <cell r="AN19">
            <v>0</v>
          </cell>
          <cell r="AO19">
            <v>0</v>
          </cell>
          <cell r="AP19">
            <v>0</v>
          </cell>
          <cell r="AQ19">
            <v>-5</v>
          </cell>
          <cell r="AR19">
            <v>-5</v>
          </cell>
        </row>
        <row r="20">
          <cell r="B20" t="str">
            <v>219647L</v>
          </cell>
          <cell r="C20" t="str">
            <v>21967LF</v>
          </cell>
          <cell r="F20">
            <v>0</v>
          </cell>
          <cell r="G20">
            <v>6</v>
          </cell>
          <cell r="H20">
            <v>135</v>
          </cell>
          <cell r="I20">
            <v>0</v>
          </cell>
          <cell r="J20">
            <v>164</v>
          </cell>
          <cell r="M20" t="str">
            <v>219647L</v>
          </cell>
          <cell r="N20" t="str">
            <v>21967LF</v>
          </cell>
          <cell r="R20">
            <v>9</v>
          </cell>
          <cell r="S20">
            <v>-1</v>
          </cell>
          <cell r="U20">
            <v>8</v>
          </cell>
          <cell r="X20" t="str">
            <v>219647L</v>
          </cell>
          <cell r="Y20" t="str">
            <v>21967L5</v>
          </cell>
          <cell r="AD20">
            <v>1</v>
          </cell>
          <cell r="AE20">
            <v>-6</v>
          </cell>
          <cell r="AF20">
            <v>-5</v>
          </cell>
          <cell r="AJ20" t="str">
            <v>219647L</v>
          </cell>
          <cell r="AK20" t="str">
            <v>219647L</v>
          </cell>
          <cell r="AQ20">
            <v>-1</v>
          </cell>
          <cell r="AR20">
            <v>-1</v>
          </cell>
        </row>
        <row r="21">
          <cell r="B21" t="str">
            <v>219647L</v>
          </cell>
          <cell r="C21" t="str">
            <v>21967LT</v>
          </cell>
          <cell r="H21">
            <v>6</v>
          </cell>
          <cell r="J21">
            <v>10</v>
          </cell>
          <cell r="M21" t="str">
            <v>219647L</v>
          </cell>
          <cell r="N21" t="str">
            <v>21967M5</v>
          </cell>
          <cell r="O21">
            <v>9</v>
          </cell>
          <cell r="U21">
            <v>9</v>
          </cell>
          <cell r="X21" t="str">
            <v>219647L</v>
          </cell>
          <cell r="Y21" t="str">
            <v>21967L7</v>
          </cell>
          <cell r="Z21">
            <v>0</v>
          </cell>
          <cell r="AF21">
            <v>0</v>
          </cell>
          <cell r="AJ21" t="str">
            <v>219647L</v>
          </cell>
          <cell r="AK21" t="str">
            <v>21967L5</v>
          </cell>
          <cell r="AQ21">
            <v>-4</v>
          </cell>
          <cell r="AR21">
            <v>-4</v>
          </cell>
        </row>
        <row r="22">
          <cell r="B22" t="str">
            <v>219647L</v>
          </cell>
          <cell r="C22" t="str">
            <v>21967M5</v>
          </cell>
          <cell r="D22">
            <v>9</v>
          </cell>
          <cell r="H22">
            <v>0</v>
          </cell>
          <cell r="I22">
            <v>0</v>
          </cell>
          <cell r="J22">
            <v>134</v>
          </cell>
          <cell r="M22" t="str">
            <v>219647L</v>
          </cell>
          <cell r="N22" t="str">
            <v>21967M7</v>
          </cell>
          <cell r="O22">
            <v>1</v>
          </cell>
          <cell r="S22">
            <v>-1</v>
          </cell>
          <cell r="U22">
            <v>0</v>
          </cell>
          <cell r="X22" t="str">
            <v>219647L</v>
          </cell>
          <cell r="Y22" t="str">
            <v>21967LF</v>
          </cell>
          <cell r="AC22">
            <v>1</v>
          </cell>
          <cell r="AF22">
            <v>1</v>
          </cell>
          <cell r="AJ22" t="str">
            <v>219647L</v>
          </cell>
          <cell r="AK22" t="str">
            <v>21967L7</v>
          </cell>
          <cell r="AL22">
            <v>0</v>
          </cell>
          <cell r="AR22">
            <v>0</v>
          </cell>
        </row>
        <row r="23">
          <cell r="B23" t="str">
            <v>219647L</v>
          </cell>
          <cell r="C23" t="str">
            <v>21967M7</v>
          </cell>
          <cell r="D23">
            <v>0</v>
          </cell>
          <cell r="F23">
            <v>0</v>
          </cell>
          <cell r="G23">
            <v>0</v>
          </cell>
          <cell r="H23">
            <v>22</v>
          </cell>
          <cell r="J23">
            <v>67</v>
          </cell>
          <cell r="M23" t="str">
            <v>219647L</v>
          </cell>
          <cell r="N23" t="str">
            <v>21967MF</v>
          </cell>
          <cell r="S23">
            <v>-1</v>
          </cell>
          <cell r="U23">
            <v>-1</v>
          </cell>
          <cell r="X23" t="str">
            <v>219647L</v>
          </cell>
          <cell r="Y23" t="str">
            <v>21967MF</v>
          </cell>
          <cell r="AC23">
            <v>2</v>
          </cell>
          <cell r="AF23">
            <v>2</v>
          </cell>
          <cell r="AJ23" t="str">
            <v>21964BM</v>
          </cell>
          <cell r="AL23">
            <v>0</v>
          </cell>
          <cell r="AM23">
            <v>13</v>
          </cell>
          <cell r="AN23">
            <v>0</v>
          </cell>
          <cell r="AO23">
            <v>15</v>
          </cell>
          <cell r="AP23">
            <v>0</v>
          </cell>
          <cell r="AQ23">
            <v>0</v>
          </cell>
          <cell r="AR23">
            <v>28</v>
          </cell>
        </row>
        <row r="24">
          <cell r="B24" t="str">
            <v>219647L</v>
          </cell>
          <cell r="C24" t="str">
            <v>21967MF</v>
          </cell>
          <cell r="G24">
            <v>2</v>
          </cell>
          <cell r="I24">
            <v>0</v>
          </cell>
          <cell r="J24">
            <v>9</v>
          </cell>
          <cell r="M24" t="str">
            <v>219647L</v>
          </cell>
          <cell r="N24" t="str">
            <v>21967MT</v>
          </cell>
          <cell r="S24">
            <v>-2</v>
          </cell>
          <cell r="U24">
            <v>-2</v>
          </cell>
          <cell r="X24" t="str">
            <v>21964BM</v>
          </cell>
          <cell r="Z24">
            <v>0</v>
          </cell>
          <cell r="AA24">
            <v>10</v>
          </cell>
          <cell r="AB24">
            <v>0</v>
          </cell>
          <cell r="AC24">
            <v>88</v>
          </cell>
          <cell r="AD24">
            <v>5</v>
          </cell>
          <cell r="AE24">
            <v>1347</v>
          </cell>
          <cell r="AF24">
            <v>1450</v>
          </cell>
          <cell r="AJ24" t="str">
            <v>21964BM</v>
          </cell>
          <cell r="AK24" t="str">
            <v>21964BM</v>
          </cell>
          <cell r="AL24">
            <v>0</v>
          </cell>
          <cell r="AM24">
            <v>8</v>
          </cell>
          <cell r="AO24">
            <v>11</v>
          </cell>
          <cell r="AQ24">
            <v>0</v>
          </cell>
          <cell r="AR24">
            <v>19</v>
          </cell>
        </row>
        <row r="25">
          <cell r="B25" t="str">
            <v>219647L</v>
          </cell>
          <cell r="C25" t="str">
            <v>21967MT</v>
          </cell>
          <cell r="H25">
            <v>9</v>
          </cell>
          <cell r="I25">
            <v>0</v>
          </cell>
          <cell r="J25">
            <v>68</v>
          </cell>
          <cell r="M25" t="str">
            <v>21964BM</v>
          </cell>
          <cell r="O25">
            <v>0</v>
          </cell>
          <cell r="P25">
            <v>10</v>
          </cell>
          <cell r="Q25">
            <v>0</v>
          </cell>
          <cell r="R25">
            <v>56</v>
          </cell>
          <cell r="S25">
            <v>25</v>
          </cell>
          <cell r="T25">
            <v>851</v>
          </cell>
          <cell r="U25">
            <v>942</v>
          </cell>
          <cell r="X25" t="str">
            <v>21964BM</v>
          </cell>
          <cell r="Y25" t="str">
            <v>21964BM</v>
          </cell>
          <cell r="Z25">
            <v>0</v>
          </cell>
          <cell r="AA25">
            <v>10</v>
          </cell>
          <cell r="AC25">
            <v>58</v>
          </cell>
          <cell r="AD25">
            <v>-1</v>
          </cell>
          <cell r="AE25">
            <v>-1</v>
          </cell>
          <cell r="AF25">
            <v>66</v>
          </cell>
          <cell r="AJ25" t="str">
            <v>21964BM</v>
          </cell>
          <cell r="AK25" t="str">
            <v>2196BM5</v>
          </cell>
          <cell r="AQ25">
            <v>1</v>
          </cell>
          <cell r="AR25">
            <v>1</v>
          </cell>
        </row>
        <row r="26">
          <cell r="B26" t="str">
            <v>21964BM</v>
          </cell>
          <cell r="D26">
            <v>2</v>
          </cell>
          <cell r="E26">
            <v>29</v>
          </cell>
          <cell r="F26">
            <v>0</v>
          </cell>
          <cell r="G26">
            <v>266</v>
          </cell>
          <cell r="H26">
            <v>61</v>
          </cell>
          <cell r="I26">
            <v>2243</v>
          </cell>
          <cell r="J26">
            <v>3119</v>
          </cell>
          <cell r="M26" t="str">
            <v>21964BM</v>
          </cell>
          <cell r="N26" t="str">
            <v>21964BM</v>
          </cell>
          <cell r="O26">
            <v>0</v>
          </cell>
          <cell r="P26">
            <v>6</v>
          </cell>
          <cell r="R26">
            <v>24</v>
          </cell>
          <cell r="S26">
            <v>13</v>
          </cell>
          <cell r="T26">
            <v>-1</v>
          </cell>
          <cell r="U26">
            <v>42</v>
          </cell>
          <cell r="X26" t="str">
            <v>21964BM</v>
          </cell>
          <cell r="Y26" t="str">
            <v>2196BM5</v>
          </cell>
          <cell r="AE26">
            <v>546</v>
          </cell>
          <cell r="AF26">
            <v>546</v>
          </cell>
          <cell r="AJ26" t="str">
            <v>21964BM</v>
          </cell>
          <cell r="AK26" t="str">
            <v>2196BM7</v>
          </cell>
          <cell r="AQ26">
            <v>0</v>
          </cell>
          <cell r="AR26">
            <v>0</v>
          </cell>
        </row>
        <row r="27">
          <cell r="B27" t="str">
            <v>21964BM</v>
          </cell>
          <cell r="C27" t="str">
            <v>21964BM</v>
          </cell>
          <cell r="D27">
            <v>2</v>
          </cell>
          <cell r="E27">
            <v>26</v>
          </cell>
          <cell r="G27">
            <v>124</v>
          </cell>
          <cell r="H27">
            <v>12</v>
          </cell>
          <cell r="I27">
            <v>1</v>
          </cell>
          <cell r="J27">
            <v>264</v>
          </cell>
          <cell r="M27" t="str">
            <v>21964BM</v>
          </cell>
          <cell r="N27" t="str">
            <v>2196BM5</v>
          </cell>
          <cell r="P27">
            <v>2</v>
          </cell>
          <cell r="T27">
            <v>362</v>
          </cell>
          <cell r="U27">
            <v>364</v>
          </cell>
          <cell r="X27" t="str">
            <v>21964BM</v>
          </cell>
          <cell r="Y27" t="str">
            <v>2196BM7</v>
          </cell>
          <cell r="AE27">
            <v>741</v>
          </cell>
          <cell r="AF27">
            <v>741</v>
          </cell>
          <cell r="AJ27" t="str">
            <v>21964BM</v>
          </cell>
          <cell r="AK27" t="str">
            <v>2196BMT</v>
          </cell>
          <cell r="AM27">
            <v>5</v>
          </cell>
          <cell r="AO27">
            <v>4</v>
          </cell>
          <cell r="AQ27">
            <v>-1</v>
          </cell>
          <cell r="AR27">
            <v>8</v>
          </cell>
        </row>
        <row r="28">
          <cell r="B28" t="str">
            <v>21964BM</v>
          </cell>
          <cell r="C28" t="str">
            <v>2196BM5</v>
          </cell>
          <cell r="G28">
            <v>11</v>
          </cell>
          <cell r="I28">
            <v>950</v>
          </cell>
          <cell r="J28">
            <v>1297</v>
          </cell>
          <cell r="M28" t="str">
            <v>21964BM</v>
          </cell>
          <cell r="N28" t="str">
            <v>2196BM7</v>
          </cell>
          <cell r="R28">
            <v>8</v>
          </cell>
          <cell r="S28">
            <v>1</v>
          </cell>
          <cell r="T28">
            <v>428</v>
          </cell>
          <cell r="U28">
            <v>437</v>
          </cell>
          <cell r="X28" t="str">
            <v>21964BM</v>
          </cell>
          <cell r="Y28" t="str">
            <v>2196BMT</v>
          </cell>
          <cell r="AC28">
            <v>30</v>
          </cell>
          <cell r="AD28">
            <v>6</v>
          </cell>
          <cell r="AE28">
            <v>61</v>
          </cell>
          <cell r="AF28">
            <v>97</v>
          </cell>
          <cell r="AJ28" t="str">
            <v>219713J</v>
          </cell>
          <cell r="AL28">
            <v>22</v>
          </cell>
          <cell r="AM28">
            <v>2</v>
          </cell>
          <cell r="AN28">
            <v>0</v>
          </cell>
          <cell r="AO28">
            <v>6</v>
          </cell>
          <cell r="AP28">
            <v>7</v>
          </cell>
          <cell r="AQ28">
            <v>13</v>
          </cell>
          <cell r="AR28">
            <v>50</v>
          </cell>
        </row>
        <row r="29">
          <cell r="B29" t="str">
            <v>21964BM</v>
          </cell>
          <cell r="C29" t="str">
            <v>2196BM7</v>
          </cell>
          <cell r="E29">
            <v>0</v>
          </cell>
          <cell r="G29">
            <v>33</v>
          </cell>
          <cell r="H29">
            <v>20</v>
          </cell>
          <cell r="I29">
            <v>1165</v>
          </cell>
          <cell r="J29">
            <v>1227</v>
          </cell>
          <cell r="M29" t="str">
            <v>21964BM</v>
          </cell>
          <cell r="N29" t="str">
            <v>2196BMT</v>
          </cell>
          <cell r="P29">
            <v>2</v>
          </cell>
          <cell r="R29">
            <v>24</v>
          </cell>
          <cell r="S29">
            <v>11</v>
          </cell>
          <cell r="T29">
            <v>62</v>
          </cell>
          <cell r="U29">
            <v>99</v>
          </cell>
          <cell r="X29" t="str">
            <v>219713J</v>
          </cell>
          <cell r="Z29">
            <v>3</v>
          </cell>
          <cell r="AA29">
            <v>0</v>
          </cell>
          <cell r="AB29">
            <v>1</v>
          </cell>
          <cell r="AC29">
            <v>4</v>
          </cell>
          <cell r="AD29">
            <v>10</v>
          </cell>
          <cell r="AE29">
            <v>23</v>
          </cell>
          <cell r="AF29">
            <v>41</v>
          </cell>
          <cell r="AJ29" t="str">
            <v>219713J</v>
          </cell>
          <cell r="AK29" t="str">
            <v>2197131</v>
          </cell>
          <cell r="AL29">
            <v>0</v>
          </cell>
          <cell r="AR29">
            <v>0</v>
          </cell>
        </row>
        <row r="30">
          <cell r="B30" t="str">
            <v>21964BM</v>
          </cell>
          <cell r="C30" t="str">
            <v>2196BMT</v>
          </cell>
          <cell r="D30">
            <v>0</v>
          </cell>
          <cell r="E30">
            <v>3</v>
          </cell>
          <cell r="G30">
            <v>98</v>
          </cell>
          <cell r="H30">
            <v>29</v>
          </cell>
          <cell r="I30">
            <v>127</v>
          </cell>
          <cell r="J30">
            <v>331</v>
          </cell>
          <cell r="M30" t="str">
            <v>21974DM</v>
          </cell>
          <cell r="O30">
            <v>71</v>
          </cell>
          <cell r="P30">
            <v>65</v>
          </cell>
          <cell r="Q30">
            <v>37</v>
          </cell>
          <cell r="R30">
            <v>95</v>
          </cell>
          <cell r="S30">
            <v>588</v>
          </cell>
          <cell r="T30">
            <v>329</v>
          </cell>
          <cell r="U30">
            <v>1185</v>
          </cell>
          <cell r="X30" t="str">
            <v>219713J</v>
          </cell>
          <cell r="Y30" t="str">
            <v>2197137</v>
          </cell>
          <cell r="Z30">
            <v>1</v>
          </cell>
          <cell r="AB30">
            <v>1</v>
          </cell>
          <cell r="AC30">
            <v>1</v>
          </cell>
          <cell r="AD30">
            <v>3</v>
          </cell>
          <cell r="AE30">
            <v>12</v>
          </cell>
          <cell r="AF30">
            <v>18</v>
          </cell>
          <cell r="AJ30" t="str">
            <v>219713J</v>
          </cell>
          <cell r="AK30" t="str">
            <v>2197137</v>
          </cell>
          <cell r="AL30">
            <v>0</v>
          </cell>
          <cell r="AM30">
            <v>1</v>
          </cell>
          <cell r="AN30">
            <v>0</v>
          </cell>
          <cell r="AP30">
            <v>3</v>
          </cell>
          <cell r="AQ30">
            <v>4</v>
          </cell>
          <cell r="AR30">
            <v>8</v>
          </cell>
        </row>
        <row r="31">
          <cell r="B31" t="str">
            <v>21974DM</v>
          </cell>
          <cell r="D31">
            <v>41</v>
          </cell>
          <cell r="E31">
            <v>66</v>
          </cell>
          <cell r="F31">
            <v>109</v>
          </cell>
          <cell r="G31">
            <v>159</v>
          </cell>
          <cell r="H31">
            <v>398</v>
          </cell>
          <cell r="I31">
            <v>1960</v>
          </cell>
          <cell r="J31">
            <v>6704</v>
          </cell>
          <cell r="M31" t="str">
            <v>21974DM</v>
          </cell>
          <cell r="N31" t="str">
            <v>21974DM</v>
          </cell>
          <cell r="O31">
            <v>8</v>
          </cell>
          <cell r="P31">
            <v>8</v>
          </cell>
          <cell r="Q31">
            <v>0</v>
          </cell>
          <cell r="R31">
            <v>1</v>
          </cell>
          <cell r="S31">
            <v>37</v>
          </cell>
          <cell r="T31">
            <v>132</v>
          </cell>
          <cell r="U31">
            <v>186</v>
          </cell>
          <cell r="X31" t="str">
            <v>219713J</v>
          </cell>
          <cell r="Y31" t="str">
            <v>2197139</v>
          </cell>
          <cell r="Z31">
            <v>0</v>
          </cell>
          <cell r="AF31">
            <v>0</v>
          </cell>
          <cell r="AJ31" t="str">
            <v>219713J</v>
          </cell>
          <cell r="AK31" t="str">
            <v>2197139</v>
          </cell>
          <cell r="AL31">
            <v>3</v>
          </cell>
          <cell r="AR31">
            <v>3</v>
          </cell>
        </row>
        <row r="32">
          <cell r="B32" t="str">
            <v>21974DM</v>
          </cell>
          <cell r="C32" t="str">
            <v>21974DM</v>
          </cell>
          <cell r="D32">
            <v>10</v>
          </cell>
          <cell r="E32">
            <v>7</v>
          </cell>
          <cell r="F32">
            <v>10</v>
          </cell>
          <cell r="G32">
            <v>30</v>
          </cell>
          <cell r="H32">
            <v>57</v>
          </cell>
          <cell r="I32">
            <v>352</v>
          </cell>
          <cell r="J32">
            <v>621</v>
          </cell>
          <cell r="M32" t="str">
            <v>21974DM</v>
          </cell>
          <cell r="N32" t="str">
            <v>2197DM5</v>
          </cell>
          <cell r="O32">
            <v>16</v>
          </cell>
          <cell r="P32">
            <v>10</v>
          </cell>
          <cell r="Q32">
            <v>2</v>
          </cell>
          <cell r="R32">
            <v>34</v>
          </cell>
          <cell r="S32">
            <v>131</v>
          </cell>
          <cell r="T32">
            <v>54</v>
          </cell>
          <cell r="U32">
            <v>247</v>
          </cell>
          <cell r="X32" t="str">
            <v>219713J</v>
          </cell>
          <cell r="Y32" t="str">
            <v>219713E</v>
          </cell>
          <cell r="AC32">
            <v>1</v>
          </cell>
          <cell r="AE32">
            <v>1</v>
          </cell>
          <cell r="AF32">
            <v>2</v>
          </cell>
          <cell r="AJ32" t="str">
            <v>219713J</v>
          </cell>
          <cell r="AK32" t="str">
            <v>219713E</v>
          </cell>
          <cell r="AL32">
            <v>2</v>
          </cell>
          <cell r="AP32">
            <v>1</v>
          </cell>
          <cell r="AQ32">
            <v>0</v>
          </cell>
          <cell r="AR32">
            <v>3</v>
          </cell>
        </row>
        <row r="33">
          <cell r="B33" t="str">
            <v>21974DM</v>
          </cell>
          <cell r="C33" t="str">
            <v>2197DM5</v>
          </cell>
          <cell r="D33">
            <v>10</v>
          </cell>
          <cell r="E33">
            <v>23</v>
          </cell>
          <cell r="G33">
            <v>41</v>
          </cell>
          <cell r="H33">
            <v>96</v>
          </cell>
          <cell r="I33">
            <v>633</v>
          </cell>
          <cell r="J33">
            <v>2293</v>
          </cell>
          <cell r="M33" t="str">
            <v>21974DM</v>
          </cell>
          <cell r="N33" t="str">
            <v>2197DM7</v>
          </cell>
          <cell r="O33">
            <v>26</v>
          </cell>
          <cell r="P33">
            <v>26</v>
          </cell>
          <cell r="Q33">
            <v>14</v>
          </cell>
          <cell r="R33">
            <v>42</v>
          </cell>
          <cell r="S33">
            <v>291</v>
          </cell>
          <cell r="T33">
            <v>114</v>
          </cell>
          <cell r="U33">
            <v>513</v>
          </cell>
          <cell r="X33" t="str">
            <v>219713J</v>
          </cell>
          <cell r="Y33" t="str">
            <v>219713J</v>
          </cell>
          <cell r="Z33">
            <v>0</v>
          </cell>
          <cell r="AD33">
            <v>2</v>
          </cell>
          <cell r="AE33">
            <v>3</v>
          </cell>
          <cell r="AF33">
            <v>5</v>
          </cell>
          <cell r="AJ33" t="str">
            <v>219713J</v>
          </cell>
          <cell r="AK33" t="str">
            <v>219713J</v>
          </cell>
          <cell r="AL33">
            <v>4</v>
          </cell>
          <cell r="AM33">
            <v>1</v>
          </cell>
          <cell r="AP33">
            <v>3</v>
          </cell>
          <cell r="AQ33">
            <v>3</v>
          </cell>
          <cell r="AR33">
            <v>11</v>
          </cell>
        </row>
        <row r="34">
          <cell r="B34" t="str">
            <v>21974DM</v>
          </cell>
          <cell r="C34" t="str">
            <v>2197DM7</v>
          </cell>
          <cell r="D34">
            <v>13</v>
          </cell>
          <cell r="E34">
            <v>18</v>
          </cell>
          <cell r="F34">
            <v>53</v>
          </cell>
          <cell r="G34">
            <v>39</v>
          </cell>
          <cell r="H34">
            <v>150</v>
          </cell>
          <cell r="I34">
            <v>776</v>
          </cell>
          <cell r="J34">
            <v>3001</v>
          </cell>
          <cell r="M34" t="str">
            <v>21974DM</v>
          </cell>
          <cell r="N34" t="str">
            <v>2197DMT</v>
          </cell>
          <cell r="O34">
            <v>21</v>
          </cell>
          <cell r="P34">
            <v>21</v>
          </cell>
          <cell r="Q34">
            <v>21</v>
          </cell>
          <cell r="R34">
            <v>18</v>
          </cell>
          <cell r="S34">
            <v>129</v>
          </cell>
          <cell r="T34">
            <v>29</v>
          </cell>
          <cell r="U34">
            <v>239</v>
          </cell>
          <cell r="X34" t="str">
            <v>219713J</v>
          </cell>
          <cell r="Y34" t="str">
            <v>219713R</v>
          </cell>
          <cell r="Z34">
            <v>1</v>
          </cell>
          <cell r="AC34">
            <v>1</v>
          </cell>
          <cell r="AD34">
            <v>2</v>
          </cell>
          <cell r="AE34">
            <v>3</v>
          </cell>
          <cell r="AF34">
            <v>7</v>
          </cell>
          <cell r="AJ34" t="str">
            <v>219713J</v>
          </cell>
          <cell r="AK34" t="str">
            <v>219713R</v>
          </cell>
          <cell r="AL34">
            <v>4</v>
          </cell>
          <cell r="AO34">
            <v>0</v>
          </cell>
          <cell r="AQ34">
            <v>4</v>
          </cell>
          <cell r="AR34">
            <v>8</v>
          </cell>
        </row>
        <row r="35">
          <cell r="B35" t="str">
            <v>21974DM</v>
          </cell>
          <cell r="C35" t="str">
            <v>2197DMT</v>
          </cell>
          <cell r="D35">
            <v>8</v>
          </cell>
          <cell r="E35">
            <v>18</v>
          </cell>
          <cell r="F35">
            <v>46</v>
          </cell>
          <cell r="G35">
            <v>49</v>
          </cell>
          <cell r="H35">
            <v>95</v>
          </cell>
          <cell r="I35">
            <v>199</v>
          </cell>
          <cell r="J35">
            <v>789</v>
          </cell>
          <cell r="M35" t="str">
            <v>219750L</v>
          </cell>
          <cell r="O35">
            <v>0</v>
          </cell>
          <cell r="P35">
            <v>0</v>
          </cell>
          <cell r="Q35">
            <v>0</v>
          </cell>
          <cell r="R35">
            <v>0</v>
          </cell>
          <cell r="S35">
            <v>0</v>
          </cell>
          <cell r="T35">
            <v>6</v>
          </cell>
          <cell r="U35">
            <v>6</v>
          </cell>
          <cell r="X35" t="str">
            <v>219713J</v>
          </cell>
          <cell r="Y35" t="str">
            <v>219713S</v>
          </cell>
          <cell r="Z35">
            <v>0</v>
          </cell>
          <cell r="AF35">
            <v>0</v>
          </cell>
          <cell r="AJ35" t="str">
            <v>219713J</v>
          </cell>
          <cell r="AK35" t="str">
            <v>219713S</v>
          </cell>
          <cell r="AL35">
            <v>3</v>
          </cell>
          <cell r="AO35">
            <v>6</v>
          </cell>
          <cell r="AR35">
            <v>9</v>
          </cell>
        </row>
        <row r="36">
          <cell r="B36" t="str">
            <v>219750L</v>
          </cell>
          <cell r="D36">
            <v>0</v>
          </cell>
          <cell r="E36">
            <v>0</v>
          </cell>
          <cell r="F36">
            <v>0</v>
          </cell>
          <cell r="G36">
            <v>0</v>
          </cell>
          <cell r="H36">
            <v>54</v>
          </cell>
          <cell r="I36">
            <v>18</v>
          </cell>
          <cell r="J36">
            <v>177</v>
          </cell>
          <cell r="M36" t="str">
            <v>219750L</v>
          </cell>
          <cell r="N36" t="str">
            <v>21970L7</v>
          </cell>
          <cell r="S36">
            <v>3</v>
          </cell>
          <cell r="T36">
            <v>5</v>
          </cell>
          <cell r="U36">
            <v>8</v>
          </cell>
          <cell r="X36" t="str">
            <v>219713J</v>
          </cell>
          <cell r="Y36" t="str">
            <v>219713T</v>
          </cell>
          <cell r="Z36">
            <v>1</v>
          </cell>
          <cell r="AC36">
            <v>1</v>
          </cell>
          <cell r="AD36">
            <v>3</v>
          </cell>
          <cell r="AE36">
            <v>4</v>
          </cell>
          <cell r="AF36">
            <v>9</v>
          </cell>
          <cell r="AJ36" t="str">
            <v>219713J</v>
          </cell>
          <cell r="AK36" t="str">
            <v>219713T</v>
          </cell>
          <cell r="AL36">
            <v>6</v>
          </cell>
          <cell r="AQ36">
            <v>2</v>
          </cell>
          <cell r="AR36">
            <v>8</v>
          </cell>
        </row>
        <row r="37">
          <cell r="B37" t="str">
            <v>219750L</v>
          </cell>
          <cell r="C37" t="str">
            <v>21970L5</v>
          </cell>
          <cell r="H37">
            <v>0</v>
          </cell>
          <cell r="I37">
            <v>0</v>
          </cell>
          <cell r="J37">
            <v>0</v>
          </cell>
          <cell r="M37" t="str">
            <v>219750L</v>
          </cell>
          <cell r="N37" t="str">
            <v>21970LT</v>
          </cell>
          <cell r="S37">
            <v>-1</v>
          </cell>
          <cell r="U37">
            <v>-1</v>
          </cell>
          <cell r="X37" t="str">
            <v>21974DM</v>
          </cell>
          <cell r="Z37">
            <v>85</v>
          </cell>
          <cell r="AA37">
            <v>33</v>
          </cell>
          <cell r="AB37">
            <v>33</v>
          </cell>
          <cell r="AC37">
            <v>136</v>
          </cell>
          <cell r="AD37">
            <v>519</v>
          </cell>
          <cell r="AE37">
            <v>813</v>
          </cell>
          <cell r="AF37">
            <v>1619</v>
          </cell>
          <cell r="AJ37" t="str">
            <v>21974DM</v>
          </cell>
          <cell r="AL37">
            <v>8</v>
          </cell>
          <cell r="AM37">
            <v>3</v>
          </cell>
          <cell r="AN37">
            <v>-2</v>
          </cell>
          <cell r="AO37">
            <v>66</v>
          </cell>
          <cell r="AP37">
            <v>30</v>
          </cell>
          <cell r="AQ37">
            <v>38</v>
          </cell>
          <cell r="AR37">
            <v>143</v>
          </cell>
        </row>
        <row r="38">
          <cell r="B38" t="str">
            <v>219750L</v>
          </cell>
          <cell r="C38" t="str">
            <v>21970L7</v>
          </cell>
          <cell r="H38">
            <v>3</v>
          </cell>
          <cell r="I38">
            <v>6</v>
          </cell>
          <cell r="J38">
            <v>17</v>
          </cell>
          <cell r="M38" t="str">
            <v>219750L</v>
          </cell>
          <cell r="N38" t="str">
            <v>21970M5</v>
          </cell>
          <cell r="T38">
            <v>0</v>
          </cell>
          <cell r="U38">
            <v>0</v>
          </cell>
          <cell r="X38" t="str">
            <v>21974DM</v>
          </cell>
          <cell r="Y38" t="str">
            <v>21974DM</v>
          </cell>
          <cell r="Z38">
            <v>8</v>
          </cell>
          <cell r="AA38">
            <v>10</v>
          </cell>
          <cell r="AB38">
            <v>5</v>
          </cell>
          <cell r="AC38">
            <v>7</v>
          </cell>
          <cell r="AD38">
            <v>38</v>
          </cell>
          <cell r="AE38">
            <v>306</v>
          </cell>
          <cell r="AF38">
            <v>374</v>
          </cell>
          <cell r="AJ38" t="str">
            <v>21974DM</v>
          </cell>
          <cell r="AK38" t="str">
            <v>21974DM</v>
          </cell>
          <cell r="AL38">
            <v>0</v>
          </cell>
          <cell r="AN38">
            <v>1</v>
          </cell>
          <cell r="AO38">
            <v>0</v>
          </cell>
          <cell r="AQ38">
            <v>9</v>
          </cell>
          <cell r="AR38">
            <v>10</v>
          </cell>
        </row>
        <row r="39">
          <cell r="B39" t="str">
            <v>219750L</v>
          </cell>
          <cell r="C39" t="str">
            <v>21970LF</v>
          </cell>
          <cell r="H39">
            <v>4</v>
          </cell>
          <cell r="I39">
            <v>0</v>
          </cell>
          <cell r="J39">
            <v>7</v>
          </cell>
          <cell r="M39" t="str">
            <v>219750L</v>
          </cell>
          <cell r="N39" t="str">
            <v>219750M</v>
          </cell>
          <cell r="S39">
            <v>-2</v>
          </cell>
          <cell r="T39">
            <v>1</v>
          </cell>
          <cell r="U39">
            <v>-1</v>
          </cell>
          <cell r="X39" t="str">
            <v>21974DM</v>
          </cell>
          <cell r="Y39" t="str">
            <v>2197DM5</v>
          </cell>
          <cell r="Z39">
            <v>5</v>
          </cell>
          <cell r="AA39">
            <v>10</v>
          </cell>
          <cell r="AB39">
            <v>1</v>
          </cell>
          <cell r="AC39">
            <v>12</v>
          </cell>
          <cell r="AD39">
            <v>117</v>
          </cell>
          <cell r="AE39">
            <v>241</v>
          </cell>
          <cell r="AF39">
            <v>386</v>
          </cell>
          <cell r="AJ39" t="str">
            <v>21974DM</v>
          </cell>
          <cell r="AK39" t="str">
            <v>2197DM5</v>
          </cell>
          <cell r="AL39">
            <v>1</v>
          </cell>
          <cell r="AM39">
            <v>3</v>
          </cell>
          <cell r="AN39">
            <v>1</v>
          </cell>
          <cell r="AO39">
            <v>11</v>
          </cell>
          <cell r="AP39">
            <v>9</v>
          </cell>
          <cell r="AQ39">
            <v>27</v>
          </cell>
          <cell r="AR39">
            <v>52</v>
          </cell>
        </row>
        <row r="40">
          <cell r="B40" t="str">
            <v>219750L</v>
          </cell>
          <cell r="C40" t="str">
            <v>21970LT</v>
          </cell>
          <cell r="I40">
            <v>0</v>
          </cell>
          <cell r="J40">
            <v>22</v>
          </cell>
          <cell r="M40" t="str">
            <v>219752L</v>
          </cell>
          <cell r="O40">
            <v>0</v>
          </cell>
          <cell r="P40">
            <v>1</v>
          </cell>
          <cell r="Q40">
            <v>0</v>
          </cell>
          <cell r="R40">
            <v>62</v>
          </cell>
          <cell r="S40">
            <v>72</v>
          </cell>
          <cell r="T40">
            <v>0</v>
          </cell>
          <cell r="U40">
            <v>135</v>
          </cell>
          <cell r="X40" t="str">
            <v>21974DM</v>
          </cell>
          <cell r="Y40" t="str">
            <v>2197DM7</v>
          </cell>
          <cell r="Z40">
            <v>54</v>
          </cell>
          <cell r="AA40">
            <v>9</v>
          </cell>
          <cell r="AB40">
            <v>9</v>
          </cell>
          <cell r="AC40">
            <v>60</v>
          </cell>
          <cell r="AD40">
            <v>201</v>
          </cell>
          <cell r="AE40">
            <v>240</v>
          </cell>
          <cell r="AF40">
            <v>573</v>
          </cell>
          <cell r="AJ40" t="str">
            <v>21974DM</v>
          </cell>
          <cell r="AK40" t="str">
            <v>2197DM7</v>
          </cell>
          <cell r="AL40">
            <v>-1</v>
          </cell>
          <cell r="AN40">
            <v>1</v>
          </cell>
          <cell r="AO40">
            <v>26</v>
          </cell>
          <cell r="AP40">
            <v>21</v>
          </cell>
          <cell r="AQ40">
            <v>1</v>
          </cell>
          <cell r="AR40">
            <v>48</v>
          </cell>
        </row>
        <row r="41">
          <cell r="B41" t="str">
            <v>219750L</v>
          </cell>
          <cell r="C41" t="str">
            <v>21970M5</v>
          </cell>
          <cell r="H41">
            <v>1</v>
          </cell>
          <cell r="I41">
            <v>12</v>
          </cell>
          <cell r="J41">
            <v>15</v>
          </cell>
          <cell r="M41" t="str">
            <v>219752L</v>
          </cell>
          <cell r="N41" t="str">
            <v>21972L5</v>
          </cell>
          <cell r="R41">
            <v>8</v>
          </cell>
          <cell r="S41">
            <v>2</v>
          </cell>
          <cell r="U41">
            <v>10</v>
          </cell>
          <cell r="X41" t="str">
            <v>21974DM</v>
          </cell>
          <cell r="Y41" t="str">
            <v>2197DMT</v>
          </cell>
          <cell r="Z41">
            <v>18</v>
          </cell>
          <cell r="AA41">
            <v>4</v>
          </cell>
          <cell r="AB41">
            <v>18</v>
          </cell>
          <cell r="AC41">
            <v>57</v>
          </cell>
          <cell r="AD41">
            <v>163</v>
          </cell>
          <cell r="AE41">
            <v>26</v>
          </cell>
          <cell r="AF41">
            <v>286</v>
          </cell>
          <cell r="AJ41" t="str">
            <v>21974DM</v>
          </cell>
          <cell r="AK41" t="str">
            <v>2197DMT</v>
          </cell>
          <cell r="AL41">
            <v>8</v>
          </cell>
          <cell r="AN41">
            <v>-5</v>
          </cell>
          <cell r="AO41">
            <v>29</v>
          </cell>
          <cell r="AQ41">
            <v>1</v>
          </cell>
          <cell r="AR41">
            <v>33</v>
          </cell>
        </row>
        <row r="42">
          <cell r="B42" t="str">
            <v>219750L</v>
          </cell>
          <cell r="C42" t="str">
            <v>21970M7</v>
          </cell>
          <cell r="E42">
            <v>0</v>
          </cell>
          <cell r="H42">
            <v>1</v>
          </cell>
          <cell r="I42">
            <v>0</v>
          </cell>
          <cell r="J42">
            <v>21</v>
          </cell>
          <cell r="M42" t="str">
            <v>219752L</v>
          </cell>
          <cell r="N42" t="str">
            <v>21972L7</v>
          </cell>
          <cell r="R42">
            <v>24</v>
          </cell>
          <cell r="U42">
            <v>24</v>
          </cell>
          <cell r="X42" t="str">
            <v>219750L</v>
          </cell>
          <cell r="Z42">
            <v>0</v>
          </cell>
          <cell r="AA42">
            <v>0</v>
          </cell>
          <cell r="AB42">
            <v>0</v>
          </cell>
          <cell r="AC42">
            <v>0</v>
          </cell>
          <cell r="AD42">
            <v>1</v>
          </cell>
          <cell r="AE42">
            <v>3</v>
          </cell>
          <cell r="AF42">
            <v>4</v>
          </cell>
          <cell r="AJ42" t="str">
            <v>219750L</v>
          </cell>
          <cell r="AL42">
            <v>0</v>
          </cell>
          <cell r="AM42">
            <v>0</v>
          </cell>
          <cell r="AN42">
            <v>0</v>
          </cell>
          <cell r="AO42">
            <v>0</v>
          </cell>
          <cell r="AP42">
            <v>0</v>
          </cell>
          <cell r="AQ42">
            <v>0</v>
          </cell>
          <cell r="AR42">
            <v>0</v>
          </cell>
        </row>
        <row r="43">
          <cell r="B43" t="str">
            <v>219750L</v>
          </cell>
          <cell r="C43" t="str">
            <v>21970MF</v>
          </cell>
          <cell r="H43">
            <v>43</v>
          </cell>
          <cell r="I43">
            <v>0</v>
          </cell>
          <cell r="J43">
            <v>74</v>
          </cell>
          <cell r="M43" t="str">
            <v>219752L</v>
          </cell>
          <cell r="N43" t="str">
            <v>21972LF</v>
          </cell>
          <cell r="R43">
            <v>8</v>
          </cell>
          <cell r="U43">
            <v>8</v>
          </cell>
          <cell r="X43" t="str">
            <v>219750L</v>
          </cell>
          <cell r="Y43" t="str">
            <v>21970M5</v>
          </cell>
          <cell r="AE43">
            <v>3</v>
          </cell>
          <cell r="AF43">
            <v>3</v>
          </cell>
          <cell r="AJ43" t="str">
            <v>219750L</v>
          </cell>
          <cell r="AK43" t="str">
            <v>21970M5</v>
          </cell>
          <cell r="AQ43">
            <v>0</v>
          </cell>
          <cell r="AR43">
            <v>0</v>
          </cell>
        </row>
        <row r="44">
          <cell r="B44" t="str">
            <v>219750L</v>
          </cell>
          <cell r="C44" t="str">
            <v>21970MT</v>
          </cell>
          <cell r="H44">
            <v>2</v>
          </cell>
          <cell r="I44">
            <v>0</v>
          </cell>
          <cell r="J44">
            <v>21</v>
          </cell>
          <cell r="M44" t="str">
            <v>219752L</v>
          </cell>
          <cell r="N44" t="str">
            <v>21972LT</v>
          </cell>
          <cell r="S44">
            <v>3</v>
          </cell>
          <cell r="U44">
            <v>3</v>
          </cell>
          <cell r="X44" t="str">
            <v>219750L</v>
          </cell>
          <cell r="Y44" t="str">
            <v>219750M</v>
          </cell>
          <cell r="AD44">
            <v>1</v>
          </cell>
          <cell r="AF44">
            <v>1</v>
          </cell>
          <cell r="AJ44" t="str">
            <v>219750L</v>
          </cell>
          <cell r="AK44" t="str">
            <v>219750M</v>
          </cell>
          <cell r="AM44">
            <v>0</v>
          </cell>
          <cell r="AR44">
            <v>0</v>
          </cell>
        </row>
        <row r="45">
          <cell r="B45" t="str">
            <v>219750L</v>
          </cell>
          <cell r="C45" t="str">
            <v>219750L</v>
          </cell>
          <cell r="H45">
            <v>0</v>
          </cell>
          <cell r="I45">
            <v>0</v>
          </cell>
          <cell r="J45">
            <v>0</v>
          </cell>
          <cell r="M45" t="str">
            <v>219752L</v>
          </cell>
          <cell r="N45" t="str">
            <v>21972M5</v>
          </cell>
          <cell r="R45">
            <v>11</v>
          </cell>
          <cell r="U45">
            <v>11</v>
          </cell>
          <cell r="X45" t="str">
            <v>219752L</v>
          </cell>
          <cell r="Z45">
            <v>0</v>
          </cell>
          <cell r="AA45">
            <v>0</v>
          </cell>
          <cell r="AB45">
            <v>0</v>
          </cell>
          <cell r="AC45">
            <v>47</v>
          </cell>
          <cell r="AD45">
            <v>21</v>
          </cell>
          <cell r="AE45">
            <v>0</v>
          </cell>
          <cell r="AF45">
            <v>68</v>
          </cell>
          <cell r="AJ45" t="str">
            <v>219752L</v>
          </cell>
          <cell r="AL45">
            <v>0</v>
          </cell>
          <cell r="AM45">
            <v>0</v>
          </cell>
          <cell r="AN45">
            <v>0</v>
          </cell>
          <cell r="AO45">
            <v>8</v>
          </cell>
          <cell r="AP45">
            <v>0</v>
          </cell>
          <cell r="AQ45">
            <v>0</v>
          </cell>
          <cell r="AR45">
            <v>8</v>
          </cell>
        </row>
        <row r="46">
          <cell r="B46" t="str">
            <v>219750L</v>
          </cell>
          <cell r="C46" t="str">
            <v>219750M</v>
          </cell>
          <cell r="E46">
            <v>1</v>
          </cell>
          <cell r="H46">
            <v>0</v>
          </cell>
          <cell r="I46">
            <v>0</v>
          </cell>
          <cell r="J46">
            <v>2</v>
          </cell>
          <cell r="M46" t="str">
            <v>219752L</v>
          </cell>
          <cell r="N46" t="str">
            <v>21972M7</v>
          </cell>
          <cell r="R46">
            <v>1</v>
          </cell>
          <cell r="S46">
            <v>27</v>
          </cell>
          <cell r="U46">
            <v>28</v>
          </cell>
          <cell r="X46" t="str">
            <v>219752L</v>
          </cell>
          <cell r="Y46" t="str">
            <v>21972L7</v>
          </cell>
          <cell r="AC46">
            <v>12</v>
          </cell>
          <cell r="AF46">
            <v>12</v>
          </cell>
          <cell r="AJ46" t="str">
            <v>219752L</v>
          </cell>
          <cell r="AK46" t="str">
            <v>21972L7</v>
          </cell>
          <cell r="AO46">
            <v>0</v>
          </cell>
          <cell r="AR46">
            <v>0</v>
          </cell>
        </row>
        <row r="47">
          <cell r="B47" t="str">
            <v>219752L</v>
          </cell>
          <cell r="D47">
            <v>1</v>
          </cell>
          <cell r="E47">
            <v>0</v>
          </cell>
          <cell r="F47">
            <v>0</v>
          </cell>
          <cell r="G47">
            <v>128</v>
          </cell>
          <cell r="H47">
            <v>99</v>
          </cell>
          <cell r="I47">
            <v>0</v>
          </cell>
          <cell r="J47">
            <v>372</v>
          </cell>
          <cell r="M47" t="str">
            <v>219752L</v>
          </cell>
          <cell r="N47" t="str">
            <v>21972MF</v>
          </cell>
          <cell r="R47">
            <v>10</v>
          </cell>
          <cell r="S47">
            <v>39</v>
          </cell>
          <cell r="U47">
            <v>49</v>
          </cell>
          <cell r="X47" t="str">
            <v>219752L</v>
          </cell>
          <cell r="Y47" t="str">
            <v>21972LF</v>
          </cell>
          <cell r="AC47">
            <v>3</v>
          </cell>
          <cell r="AF47">
            <v>3</v>
          </cell>
          <cell r="AJ47" t="str">
            <v>219752L</v>
          </cell>
          <cell r="AK47" t="str">
            <v>21972M5</v>
          </cell>
          <cell r="AO47">
            <v>3</v>
          </cell>
          <cell r="AR47">
            <v>3</v>
          </cell>
        </row>
        <row r="48">
          <cell r="B48" t="str">
            <v>219752L</v>
          </cell>
          <cell r="C48" t="str">
            <v>21972L5</v>
          </cell>
          <cell r="F48">
            <v>0</v>
          </cell>
          <cell r="G48">
            <v>9</v>
          </cell>
          <cell r="H48">
            <v>3</v>
          </cell>
          <cell r="J48">
            <v>22</v>
          </cell>
          <cell r="M48" t="str">
            <v>219752L</v>
          </cell>
          <cell r="N48" t="str">
            <v>21972MT</v>
          </cell>
          <cell r="S48">
            <v>0</v>
          </cell>
          <cell r="U48">
            <v>0</v>
          </cell>
          <cell r="X48" t="str">
            <v>219752L</v>
          </cell>
          <cell r="Y48" t="str">
            <v>21972M5</v>
          </cell>
          <cell r="AC48">
            <v>15</v>
          </cell>
          <cell r="AF48">
            <v>15</v>
          </cell>
          <cell r="AJ48" t="str">
            <v>219752L</v>
          </cell>
          <cell r="AK48" t="str">
            <v>21972M7</v>
          </cell>
          <cell r="AO48">
            <v>5</v>
          </cell>
          <cell r="AR48">
            <v>5</v>
          </cell>
        </row>
        <row r="49">
          <cell r="B49" t="str">
            <v>219752L</v>
          </cell>
          <cell r="C49" t="str">
            <v>21972L7</v>
          </cell>
          <cell r="G49">
            <v>37</v>
          </cell>
          <cell r="H49">
            <v>0</v>
          </cell>
          <cell r="J49">
            <v>44</v>
          </cell>
          <cell r="M49" t="str">
            <v>219752L</v>
          </cell>
          <cell r="N49" t="str">
            <v>219752M</v>
          </cell>
          <cell r="P49">
            <v>1</v>
          </cell>
          <cell r="S49">
            <v>1</v>
          </cell>
          <cell r="U49">
            <v>2</v>
          </cell>
          <cell r="X49" t="str">
            <v>219752L</v>
          </cell>
          <cell r="Y49" t="str">
            <v>21972M7</v>
          </cell>
          <cell r="AC49">
            <v>12</v>
          </cell>
          <cell r="AD49">
            <v>10</v>
          </cell>
          <cell r="AF49">
            <v>22</v>
          </cell>
          <cell r="AJ49" t="str">
            <v>219752L</v>
          </cell>
          <cell r="AK49" t="str">
            <v>21972MF</v>
          </cell>
          <cell r="AO49">
            <v>0</v>
          </cell>
          <cell r="AR49">
            <v>0</v>
          </cell>
        </row>
        <row r="50">
          <cell r="B50" t="str">
            <v>219752L</v>
          </cell>
          <cell r="C50" t="str">
            <v>21972LF</v>
          </cell>
          <cell r="G50">
            <v>12</v>
          </cell>
          <cell r="J50">
            <v>12</v>
          </cell>
          <cell r="M50" t="str">
            <v>219753M</v>
          </cell>
          <cell r="O50">
            <v>0</v>
          </cell>
          <cell r="P50">
            <v>7</v>
          </cell>
          <cell r="Q50">
            <v>4</v>
          </cell>
          <cell r="R50">
            <v>19</v>
          </cell>
          <cell r="S50">
            <v>71</v>
          </cell>
          <cell r="T50">
            <v>0</v>
          </cell>
          <cell r="U50">
            <v>101</v>
          </cell>
          <cell r="X50" t="str">
            <v>219752L</v>
          </cell>
          <cell r="Y50" t="str">
            <v>21972MF</v>
          </cell>
          <cell r="AC50">
            <v>5</v>
          </cell>
          <cell r="AD50">
            <v>12</v>
          </cell>
          <cell r="AF50">
            <v>17</v>
          </cell>
          <cell r="AJ50" t="str">
            <v>219752L</v>
          </cell>
          <cell r="AK50" t="str">
            <v>21972MT</v>
          </cell>
          <cell r="AM50">
            <v>0</v>
          </cell>
          <cell r="AR50">
            <v>0</v>
          </cell>
        </row>
        <row r="51">
          <cell r="B51" t="str">
            <v>219752L</v>
          </cell>
          <cell r="C51" t="str">
            <v>21972LT</v>
          </cell>
          <cell r="H51">
            <v>3</v>
          </cell>
          <cell r="J51">
            <v>6</v>
          </cell>
          <cell r="M51" t="str">
            <v>219753M</v>
          </cell>
          <cell r="N51" t="str">
            <v>21973M7</v>
          </cell>
          <cell r="P51">
            <v>1</v>
          </cell>
          <cell r="R51">
            <v>3</v>
          </cell>
          <cell r="S51">
            <v>17</v>
          </cell>
          <cell r="U51">
            <v>21</v>
          </cell>
          <cell r="X51" t="str">
            <v>219752L</v>
          </cell>
          <cell r="Y51" t="str">
            <v>21972MT</v>
          </cell>
          <cell r="AD51">
            <v>-1</v>
          </cell>
          <cell r="AF51">
            <v>-1</v>
          </cell>
          <cell r="AJ51" t="str">
            <v>219752L</v>
          </cell>
          <cell r="AK51" t="str">
            <v>219752M</v>
          </cell>
          <cell r="AM51">
            <v>0</v>
          </cell>
          <cell r="AR51">
            <v>0</v>
          </cell>
        </row>
        <row r="52">
          <cell r="B52" t="str">
            <v>219752L</v>
          </cell>
          <cell r="C52" t="str">
            <v>21972M5</v>
          </cell>
          <cell r="G52">
            <v>35</v>
          </cell>
          <cell r="H52">
            <v>5</v>
          </cell>
          <cell r="I52">
            <v>0</v>
          </cell>
          <cell r="J52">
            <v>51</v>
          </cell>
          <cell r="M52" t="str">
            <v>219753M</v>
          </cell>
          <cell r="N52" t="str">
            <v>21973MA</v>
          </cell>
          <cell r="R52">
            <v>4</v>
          </cell>
          <cell r="S52">
            <v>1</v>
          </cell>
          <cell r="U52">
            <v>5</v>
          </cell>
          <cell r="X52" t="str">
            <v>219753M</v>
          </cell>
          <cell r="Z52">
            <v>0</v>
          </cell>
          <cell r="AA52">
            <v>7</v>
          </cell>
          <cell r="AB52">
            <v>3</v>
          </cell>
          <cell r="AC52">
            <v>13</v>
          </cell>
          <cell r="AD52">
            <v>104</v>
          </cell>
          <cell r="AE52">
            <v>0</v>
          </cell>
          <cell r="AF52">
            <v>127</v>
          </cell>
          <cell r="AJ52" t="str">
            <v>219753M</v>
          </cell>
          <cell r="AL52">
            <v>2</v>
          </cell>
          <cell r="AM52">
            <v>1</v>
          </cell>
          <cell r="AN52">
            <v>-1</v>
          </cell>
          <cell r="AO52">
            <v>11</v>
          </cell>
          <cell r="AP52">
            <v>15</v>
          </cell>
          <cell r="AQ52">
            <v>0</v>
          </cell>
          <cell r="AR52">
            <v>28</v>
          </cell>
        </row>
        <row r="53">
          <cell r="B53" t="str">
            <v>219752L</v>
          </cell>
          <cell r="C53" t="str">
            <v>21972M7</v>
          </cell>
          <cell r="E53">
            <v>0</v>
          </cell>
          <cell r="G53">
            <v>21</v>
          </cell>
          <cell r="H53">
            <v>36</v>
          </cell>
          <cell r="J53">
            <v>74</v>
          </cell>
          <cell r="M53" t="str">
            <v>219753M</v>
          </cell>
          <cell r="N53" t="str">
            <v>21973MT</v>
          </cell>
          <cell r="P53">
            <v>2</v>
          </cell>
          <cell r="Q53">
            <v>2</v>
          </cell>
          <cell r="R53">
            <v>12</v>
          </cell>
          <cell r="S53">
            <v>39</v>
          </cell>
          <cell r="U53">
            <v>55</v>
          </cell>
          <cell r="X53" t="str">
            <v>219753M</v>
          </cell>
          <cell r="Y53" t="str">
            <v>21973M7</v>
          </cell>
          <cell r="AA53">
            <v>1</v>
          </cell>
          <cell r="AC53">
            <v>3</v>
          </cell>
          <cell r="AD53">
            <v>36</v>
          </cell>
          <cell r="AF53">
            <v>40</v>
          </cell>
          <cell r="AJ53" t="str">
            <v>219753M</v>
          </cell>
          <cell r="AK53" t="str">
            <v>21973M7</v>
          </cell>
          <cell r="AO53">
            <v>1</v>
          </cell>
          <cell r="AP53">
            <v>3</v>
          </cell>
          <cell r="AR53">
            <v>4</v>
          </cell>
        </row>
        <row r="54">
          <cell r="B54" t="str">
            <v>219752L</v>
          </cell>
          <cell r="C54" t="str">
            <v>21972MF</v>
          </cell>
          <cell r="E54">
            <v>0</v>
          </cell>
          <cell r="G54">
            <v>14</v>
          </cell>
          <cell r="H54">
            <v>51</v>
          </cell>
          <cell r="J54">
            <v>107</v>
          </cell>
          <cell r="M54" t="str">
            <v>219753M</v>
          </cell>
          <cell r="N54" t="str">
            <v>219753M</v>
          </cell>
          <cell r="P54">
            <v>4</v>
          </cell>
          <cell r="Q54">
            <v>2</v>
          </cell>
          <cell r="S54">
            <v>14</v>
          </cell>
          <cell r="U54">
            <v>20</v>
          </cell>
          <cell r="X54" t="str">
            <v>219753M</v>
          </cell>
          <cell r="Y54" t="str">
            <v>21973MA</v>
          </cell>
          <cell r="AB54">
            <v>1</v>
          </cell>
          <cell r="AD54">
            <v>11</v>
          </cell>
          <cell r="AF54">
            <v>12</v>
          </cell>
          <cell r="AJ54" t="str">
            <v>219753M</v>
          </cell>
          <cell r="AK54" t="str">
            <v>21973MA</v>
          </cell>
          <cell r="AN54">
            <v>-1</v>
          </cell>
          <cell r="AR54">
            <v>-1</v>
          </cell>
        </row>
        <row r="55">
          <cell r="B55" t="str">
            <v>219752L</v>
          </cell>
          <cell r="C55" t="str">
            <v>21972MT</v>
          </cell>
          <cell r="G55">
            <v>0</v>
          </cell>
          <cell r="H55">
            <v>1</v>
          </cell>
          <cell r="J55">
            <v>55</v>
          </cell>
          <cell r="M55" t="str">
            <v>21977EJ</v>
          </cell>
          <cell r="O55">
            <v>0</v>
          </cell>
          <cell r="P55">
            <v>0</v>
          </cell>
          <cell r="Q55">
            <v>0</v>
          </cell>
          <cell r="R55">
            <v>0</v>
          </cell>
          <cell r="S55">
            <v>0</v>
          </cell>
          <cell r="T55">
            <v>0</v>
          </cell>
          <cell r="U55">
            <v>0</v>
          </cell>
          <cell r="X55" t="str">
            <v>219753M</v>
          </cell>
          <cell r="Y55" t="str">
            <v>21973MB</v>
          </cell>
          <cell r="AC55">
            <v>1</v>
          </cell>
          <cell r="AF55">
            <v>1</v>
          </cell>
          <cell r="AJ55" t="str">
            <v>219753M</v>
          </cell>
          <cell r="AK55" t="str">
            <v>21973MB</v>
          </cell>
          <cell r="AL55">
            <v>1</v>
          </cell>
          <cell r="AR55">
            <v>1</v>
          </cell>
        </row>
        <row r="56">
          <cell r="B56" t="str">
            <v>219752L</v>
          </cell>
          <cell r="C56" t="str">
            <v>219752L</v>
          </cell>
          <cell r="F56">
            <v>0</v>
          </cell>
          <cell r="H56">
            <v>0</v>
          </cell>
          <cell r="J56">
            <v>0</v>
          </cell>
          <cell r="M56" t="str">
            <v>21977EJ</v>
          </cell>
          <cell r="N56" t="str">
            <v>21977E5</v>
          </cell>
          <cell r="O56">
            <v>0</v>
          </cell>
          <cell r="T56">
            <v>0</v>
          </cell>
          <cell r="U56">
            <v>0</v>
          </cell>
          <cell r="X56" t="str">
            <v>219753M</v>
          </cell>
          <cell r="Y56" t="str">
            <v>21973MT</v>
          </cell>
          <cell r="AA56">
            <v>1</v>
          </cell>
          <cell r="AB56">
            <v>0</v>
          </cell>
          <cell r="AC56">
            <v>5</v>
          </cell>
          <cell r="AD56">
            <v>30</v>
          </cell>
          <cell r="AF56">
            <v>36</v>
          </cell>
          <cell r="AJ56" t="str">
            <v>219753M</v>
          </cell>
          <cell r="AK56" t="str">
            <v>21973MC</v>
          </cell>
          <cell r="AL56">
            <v>1</v>
          </cell>
          <cell r="AP56">
            <v>1</v>
          </cell>
          <cell r="AR56">
            <v>2</v>
          </cell>
        </row>
        <row r="57">
          <cell r="B57" t="str">
            <v>219752L</v>
          </cell>
          <cell r="C57" t="str">
            <v>219752M</v>
          </cell>
          <cell r="D57">
            <v>1</v>
          </cell>
          <cell r="E57">
            <v>0</v>
          </cell>
          <cell r="H57">
            <v>0</v>
          </cell>
          <cell r="J57">
            <v>1</v>
          </cell>
          <cell r="M57" t="str">
            <v>21977EJ</v>
          </cell>
          <cell r="N57" t="str">
            <v>21977E7</v>
          </cell>
          <cell r="O57">
            <v>0</v>
          </cell>
          <cell r="T57">
            <v>0</v>
          </cell>
          <cell r="U57">
            <v>0</v>
          </cell>
          <cell r="X57" t="str">
            <v>219753M</v>
          </cell>
          <cell r="Y57" t="str">
            <v>219753M</v>
          </cell>
          <cell r="AA57">
            <v>5</v>
          </cell>
          <cell r="AB57">
            <v>2</v>
          </cell>
          <cell r="AC57">
            <v>4</v>
          </cell>
          <cell r="AD57">
            <v>27</v>
          </cell>
          <cell r="AF57">
            <v>38</v>
          </cell>
          <cell r="AJ57" t="str">
            <v>219753M</v>
          </cell>
          <cell r="AK57" t="str">
            <v>21973MD</v>
          </cell>
          <cell r="AL57">
            <v>0</v>
          </cell>
          <cell r="AR57">
            <v>0</v>
          </cell>
        </row>
        <row r="58">
          <cell r="B58" t="str">
            <v>219753M</v>
          </cell>
          <cell r="D58">
            <v>0</v>
          </cell>
          <cell r="E58">
            <v>1</v>
          </cell>
          <cell r="F58">
            <v>0</v>
          </cell>
          <cell r="G58">
            <v>1</v>
          </cell>
          <cell r="H58">
            <v>12</v>
          </cell>
          <cell r="I58">
            <v>0</v>
          </cell>
          <cell r="J58">
            <v>27</v>
          </cell>
          <cell r="M58" t="str">
            <v>21977EJ</v>
          </cell>
          <cell r="N58" t="str">
            <v>21977EJ</v>
          </cell>
          <cell r="O58">
            <v>0</v>
          </cell>
          <cell r="T58">
            <v>0</v>
          </cell>
          <cell r="U58">
            <v>0</v>
          </cell>
          <cell r="X58" t="str">
            <v>21977EJ</v>
          </cell>
          <cell r="Z58">
            <v>26</v>
          </cell>
          <cell r="AA58">
            <v>5</v>
          </cell>
          <cell r="AB58">
            <v>5</v>
          </cell>
          <cell r="AC58">
            <v>18</v>
          </cell>
          <cell r="AD58">
            <v>103</v>
          </cell>
          <cell r="AE58">
            <v>67</v>
          </cell>
          <cell r="AF58">
            <v>224</v>
          </cell>
          <cell r="AJ58" t="str">
            <v>219753M</v>
          </cell>
          <cell r="AK58" t="str">
            <v>21973MF</v>
          </cell>
          <cell r="AL58">
            <v>0</v>
          </cell>
          <cell r="AP58">
            <v>1</v>
          </cell>
          <cell r="AR58">
            <v>1</v>
          </cell>
        </row>
        <row r="59">
          <cell r="B59" t="str">
            <v>219753M</v>
          </cell>
          <cell r="C59" t="str">
            <v>21973M7</v>
          </cell>
          <cell r="G59">
            <v>1</v>
          </cell>
          <cell r="H59">
            <v>4</v>
          </cell>
          <cell r="J59">
            <v>5</v>
          </cell>
          <cell r="M59" t="str">
            <v>21977EJ</v>
          </cell>
          <cell r="N59" t="str">
            <v>21977ER</v>
          </cell>
          <cell r="O59">
            <v>0</v>
          </cell>
          <cell r="U59">
            <v>0</v>
          </cell>
          <cell r="X59" t="str">
            <v>21977EJ</v>
          </cell>
          <cell r="Y59" t="str">
            <v>21977E1</v>
          </cell>
          <cell r="Z59">
            <v>0</v>
          </cell>
          <cell r="AF59">
            <v>0</v>
          </cell>
          <cell r="AJ59" t="str">
            <v>219753M</v>
          </cell>
          <cell r="AK59" t="str">
            <v>21973MT</v>
          </cell>
          <cell r="AM59">
            <v>1</v>
          </cell>
          <cell r="AN59">
            <v>0</v>
          </cell>
          <cell r="AP59">
            <v>9</v>
          </cell>
          <cell r="AR59">
            <v>10</v>
          </cell>
        </row>
        <row r="60">
          <cell r="B60" t="str">
            <v>219753M</v>
          </cell>
          <cell r="C60" t="str">
            <v>21973MT</v>
          </cell>
          <cell r="H60">
            <v>7</v>
          </cell>
          <cell r="J60">
            <v>18</v>
          </cell>
          <cell r="M60" t="str">
            <v>21977EJ</v>
          </cell>
          <cell r="N60" t="str">
            <v>21977ET</v>
          </cell>
          <cell r="O60">
            <v>0</v>
          </cell>
          <cell r="U60">
            <v>0</v>
          </cell>
          <cell r="X60" t="str">
            <v>21977EJ</v>
          </cell>
          <cell r="Y60" t="str">
            <v>21977E5</v>
          </cell>
          <cell r="Z60">
            <v>6</v>
          </cell>
          <cell r="AB60">
            <v>2</v>
          </cell>
          <cell r="AC60">
            <v>2</v>
          </cell>
          <cell r="AD60">
            <v>17</v>
          </cell>
          <cell r="AE60">
            <v>14</v>
          </cell>
          <cell r="AF60">
            <v>41</v>
          </cell>
          <cell r="AJ60" t="str">
            <v>219753M</v>
          </cell>
          <cell r="AK60" t="str">
            <v>219753M</v>
          </cell>
          <cell r="AN60">
            <v>0</v>
          </cell>
          <cell r="AO60">
            <v>10</v>
          </cell>
          <cell r="AP60">
            <v>1</v>
          </cell>
          <cell r="AR60">
            <v>11</v>
          </cell>
        </row>
        <row r="61">
          <cell r="B61" t="str">
            <v>219753M</v>
          </cell>
          <cell r="C61" t="str">
            <v>219753M</v>
          </cell>
          <cell r="E61">
            <v>1</v>
          </cell>
          <cell r="H61">
            <v>1</v>
          </cell>
          <cell r="J61">
            <v>4</v>
          </cell>
          <cell r="M61" t="str">
            <v>260971J</v>
          </cell>
          <cell r="N61" t="str">
            <v>260971J</v>
          </cell>
          <cell r="O61">
            <v>155</v>
          </cell>
          <cell r="P61">
            <v>29</v>
          </cell>
          <cell r="Q61">
            <v>7</v>
          </cell>
          <cell r="R61">
            <v>54</v>
          </cell>
          <cell r="S61">
            <v>31</v>
          </cell>
          <cell r="T61">
            <v>33</v>
          </cell>
          <cell r="U61">
            <v>309</v>
          </cell>
          <cell r="X61" t="str">
            <v>21977EJ</v>
          </cell>
          <cell r="Y61" t="str">
            <v>21977E7</v>
          </cell>
          <cell r="Z61">
            <v>5</v>
          </cell>
          <cell r="AA61">
            <v>2</v>
          </cell>
          <cell r="AB61">
            <v>2</v>
          </cell>
          <cell r="AC61">
            <v>9</v>
          </cell>
          <cell r="AD61">
            <v>36</v>
          </cell>
          <cell r="AE61">
            <v>38</v>
          </cell>
          <cell r="AF61">
            <v>92</v>
          </cell>
          <cell r="AJ61" t="str">
            <v>21977EJ</v>
          </cell>
          <cell r="AL61">
            <v>22</v>
          </cell>
          <cell r="AM61">
            <v>6</v>
          </cell>
          <cell r="AN61">
            <v>5</v>
          </cell>
          <cell r="AO61">
            <v>19</v>
          </cell>
          <cell r="AP61">
            <v>13</v>
          </cell>
          <cell r="AQ61">
            <v>7</v>
          </cell>
          <cell r="AR61">
            <v>72</v>
          </cell>
        </row>
        <row r="62">
          <cell r="B62" t="str">
            <v>260971J</v>
          </cell>
          <cell r="C62" t="str">
            <v>260971J</v>
          </cell>
          <cell r="D62">
            <v>245</v>
          </cell>
          <cell r="E62">
            <v>20</v>
          </cell>
          <cell r="F62">
            <v>70</v>
          </cell>
          <cell r="G62">
            <v>45</v>
          </cell>
          <cell r="H62">
            <v>62</v>
          </cell>
          <cell r="I62">
            <v>99</v>
          </cell>
          <cell r="J62">
            <v>541</v>
          </cell>
          <cell r="M62" t="str">
            <v>260972J</v>
          </cell>
          <cell r="N62" t="str">
            <v>260972J</v>
          </cell>
          <cell r="O62">
            <v>9</v>
          </cell>
          <cell r="P62">
            <v>10</v>
          </cell>
          <cell r="Q62">
            <v>10</v>
          </cell>
          <cell r="R62">
            <v>13</v>
          </cell>
          <cell r="T62">
            <v>7</v>
          </cell>
          <cell r="U62">
            <v>49</v>
          </cell>
          <cell r="X62" t="str">
            <v>21977EJ</v>
          </cell>
          <cell r="Y62" t="str">
            <v>21977E9</v>
          </cell>
          <cell r="AD62">
            <v>1</v>
          </cell>
          <cell r="AF62">
            <v>1</v>
          </cell>
          <cell r="AJ62" t="str">
            <v>21977EJ</v>
          </cell>
          <cell r="AK62" t="str">
            <v>21977E1</v>
          </cell>
          <cell r="AL62">
            <v>1</v>
          </cell>
          <cell r="AR62">
            <v>1</v>
          </cell>
        </row>
        <row r="63">
          <cell r="B63" t="str">
            <v>260972J</v>
          </cell>
          <cell r="C63" t="str">
            <v>260972J</v>
          </cell>
          <cell r="D63">
            <v>31</v>
          </cell>
          <cell r="E63">
            <v>5</v>
          </cell>
          <cell r="F63">
            <v>8</v>
          </cell>
          <cell r="G63">
            <v>25</v>
          </cell>
          <cell r="H63">
            <v>4</v>
          </cell>
          <cell r="J63">
            <v>73</v>
          </cell>
          <cell r="M63" t="str">
            <v>260973J</v>
          </cell>
          <cell r="O63">
            <v>45</v>
          </cell>
          <cell r="P63">
            <v>84</v>
          </cell>
          <cell r="Q63">
            <v>35</v>
          </cell>
          <cell r="R63">
            <v>59</v>
          </cell>
          <cell r="S63">
            <v>72</v>
          </cell>
          <cell r="T63">
            <v>174</v>
          </cell>
          <cell r="U63">
            <v>469</v>
          </cell>
          <cell r="X63" t="str">
            <v>21977EJ</v>
          </cell>
          <cell r="Y63" t="str">
            <v>21977EJ</v>
          </cell>
          <cell r="Z63">
            <v>7</v>
          </cell>
          <cell r="AA63">
            <v>2</v>
          </cell>
          <cell r="AB63">
            <v>1</v>
          </cell>
          <cell r="AC63">
            <v>3</v>
          </cell>
          <cell r="AD63">
            <v>6</v>
          </cell>
          <cell r="AE63">
            <v>6</v>
          </cell>
          <cell r="AF63">
            <v>25</v>
          </cell>
          <cell r="AJ63" t="str">
            <v>21977EJ</v>
          </cell>
          <cell r="AK63" t="str">
            <v>21977E5</v>
          </cell>
          <cell r="AL63">
            <v>1</v>
          </cell>
          <cell r="AM63">
            <v>1</v>
          </cell>
          <cell r="AN63">
            <v>5</v>
          </cell>
          <cell r="AO63">
            <v>2</v>
          </cell>
          <cell r="AP63">
            <v>2</v>
          </cell>
          <cell r="AQ63">
            <v>2</v>
          </cell>
          <cell r="AR63">
            <v>13</v>
          </cell>
        </row>
        <row r="64">
          <cell r="B64" t="str">
            <v>260973J</v>
          </cell>
          <cell r="D64">
            <v>38</v>
          </cell>
          <cell r="E64">
            <v>115</v>
          </cell>
          <cell r="F64">
            <v>79</v>
          </cell>
          <cell r="G64">
            <v>73</v>
          </cell>
          <cell r="H64">
            <v>53</v>
          </cell>
          <cell r="I64">
            <v>604</v>
          </cell>
          <cell r="J64">
            <v>2008</v>
          </cell>
          <cell r="M64" t="str">
            <v>260973J</v>
          </cell>
          <cell r="N64" t="str">
            <v>260973J</v>
          </cell>
          <cell r="O64">
            <v>33</v>
          </cell>
          <cell r="P64">
            <v>56</v>
          </cell>
          <cell r="Q64">
            <v>31</v>
          </cell>
          <cell r="R64">
            <v>48</v>
          </cell>
          <cell r="S64">
            <v>42</v>
          </cell>
          <cell r="T64">
            <v>152</v>
          </cell>
          <cell r="U64">
            <v>362</v>
          </cell>
          <cell r="X64" t="str">
            <v>21977EJ</v>
          </cell>
          <cell r="Y64" t="str">
            <v>21977ER</v>
          </cell>
          <cell r="Z64">
            <v>5</v>
          </cell>
          <cell r="AC64">
            <v>2</v>
          </cell>
          <cell r="AD64">
            <v>18</v>
          </cell>
          <cell r="AE64">
            <v>6</v>
          </cell>
          <cell r="AF64">
            <v>31</v>
          </cell>
          <cell r="AJ64" t="str">
            <v>21977EJ</v>
          </cell>
          <cell r="AK64" t="str">
            <v>21977E7</v>
          </cell>
          <cell r="AL64">
            <v>6</v>
          </cell>
          <cell r="AM64">
            <v>1</v>
          </cell>
          <cell r="AN64">
            <v>0</v>
          </cell>
          <cell r="AO64">
            <v>1</v>
          </cell>
          <cell r="AP64">
            <v>3</v>
          </cell>
          <cell r="AQ64">
            <v>1</v>
          </cell>
          <cell r="AR64">
            <v>12</v>
          </cell>
        </row>
        <row r="65">
          <cell r="B65" t="str">
            <v>260973J</v>
          </cell>
          <cell r="C65" t="str">
            <v>260973J</v>
          </cell>
          <cell r="D65">
            <v>23</v>
          </cell>
          <cell r="E65">
            <v>86</v>
          </cell>
          <cell r="F65">
            <v>51</v>
          </cell>
          <cell r="G65">
            <v>51</v>
          </cell>
          <cell r="H65">
            <v>21</v>
          </cell>
          <cell r="I65">
            <v>557</v>
          </cell>
          <cell r="J65">
            <v>1667</v>
          </cell>
          <cell r="M65" t="str">
            <v>260973J</v>
          </cell>
          <cell r="N65" t="str">
            <v>26097WJ</v>
          </cell>
          <cell r="O65">
            <v>12</v>
          </cell>
          <cell r="P65">
            <v>28</v>
          </cell>
          <cell r="Q65">
            <v>4</v>
          </cell>
          <cell r="R65">
            <v>11</v>
          </cell>
          <cell r="S65">
            <v>30</v>
          </cell>
          <cell r="T65">
            <v>22</v>
          </cell>
          <cell r="U65">
            <v>107</v>
          </cell>
          <cell r="X65" t="str">
            <v>21977EJ</v>
          </cell>
          <cell r="Y65" t="str">
            <v>21977ES</v>
          </cell>
          <cell r="Z65">
            <v>0</v>
          </cell>
          <cell r="AF65">
            <v>0</v>
          </cell>
          <cell r="AJ65" t="str">
            <v>21977EJ</v>
          </cell>
          <cell r="AK65" t="str">
            <v>21977E9</v>
          </cell>
          <cell r="AL65">
            <v>1</v>
          </cell>
          <cell r="AR65">
            <v>1</v>
          </cell>
        </row>
        <row r="66">
          <cell r="B66" t="str">
            <v>260973J</v>
          </cell>
          <cell r="C66" t="str">
            <v>26097WJ</v>
          </cell>
          <cell r="D66">
            <v>15</v>
          </cell>
          <cell r="E66">
            <v>29</v>
          </cell>
          <cell r="F66">
            <v>28</v>
          </cell>
          <cell r="G66">
            <v>22</v>
          </cell>
          <cell r="H66">
            <v>32</v>
          </cell>
          <cell r="I66">
            <v>47</v>
          </cell>
          <cell r="J66">
            <v>341</v>
          </cell>
          <cell r="M66" t="str">
            <v>260981J</v>
          </cell>
          <cell r="N66" t="str">
            <v>260981J</v>
          </cell>
          <cell r="O66">
            <v>26</v>
          </cell>
          <cell r="P66">
            <v>31</v>
          </cell>
          <cell r="Q66">
            <v>15</v>
          </cell>
          <cell r="R66">
            <v>46</v>
          </cell>
          <cell r="S66">
            <v>27</v>
          </cell>
          <cell r="T66">
            <v>65</v>
          </cell>
          <cell r="U66">
            <v>210</v>
          </cell>
          <cell r="X66" t="str">
            <v>21977EJ</v>
          </cell>
          <cell r="Y66" t="str">
            <v>21977ET</v>
          </cell>
          <cell r="Z66">
            <v>3</v>
          </cell>
          <cell r="AA66">
            <v>1</v>
          </cell>
          <cell r="AC66">
            <v>2</v>
          </cell>
          <cell r="AD66">
            <v>25</v>
          </cell>
          <cell r="AE66">
            <v>3</v>
          </cell>
          <cell r="AF66">
            <v>34</v>
          </cell>
          <cell r="AJ66" t="str">
            <v>21977EJ</v>
          </cell>
          <cell r="AK66" t="str">
            <v>21977EJ</v>
          </cell>
          <cell r="AL66">
            <v>8</v>
          </cell>
          <cell r="AM66">
            <v>1</v>
          </cell>
          <cell r="AN66">
            <v>0</v>
          </cell>
          <cell r="AO66">
            <v>4</v>
          </cell>
          <cell r="AQ66">
            <v>2</v>
          </cell>
          <cell r="AR66">
            <v>15</v>
          </cell>
        </row>
        <row r="67">
          <cell r="B67" t="str">
            <v>260981J</v>
          </cell>
          <cell r="C67" t="str">
            <v>260981J</v>
          </cell>
          <cell r="D67">
            <v>95</v>
          </cell>
          <cell r="E67">
            <v>30</v>
          </cell>
          <cell r="F67">
            <v>59</v>
          </cell>
          <cell r="G67">
            <v>35</v>
          </cell>
          <cell r="H67">
            <v>32</v>
          </cell>
          <cell r="I67">
            <v>107</v>
          </cell>
          <cell r="J67">
            <v>361</v>
          </cell>
          <cell r="M67" t="str">
            <v>260982J</v>
          </cell>
          <cell r="N67" t="str">
            <v>260982J</v>
          </cell>
          <cell r="O67">
            <v>26</v>
          </cell>
          <cell r="P67">
            <v>29</v>
          </cell>
          <cell r="Q67">
            <v>40</v>
          </cell>
          <cell r="R67">
            <v>35</v>
          </cell>
          <cell r="S67">
            <v>23</v>
          </cell>
          <cell r="T67">
            <v>28</v>
          </cell>
          <cell r="U67">
            <v>181</v>
          </cell>
          <cell r="X67" t="str">
            <v>260971J</v>
          </cell>
          <cell r="Y67" t="str">
            <v>260971J</v>
          </cell>
          <cell r="Z67">
            <v>287</v>
          </cell>
          <cell r="AA67">
            <v>33</v>
          </cell>
          <cell r="AB67">
            <v>19</v>
          </cell>
          <cell r="AC67">
            <v>60</v>
          </cell>
          <cell r="AD67">
            <v>40</v>
          </cell>
          <cell r="AE67">
            <v>235</v>
          </cell>
          <cell r="AF67">
            <v>674</v>
          </cell>
          <cell r="AJ67" t="str">
            <v>21977EJ</v>
          </cell>
          <cell r="AK67" t="str">
            <v>21977ER</v>
          </cell>
          <cell r="AL67">
            <v>0</v>
          </cell>
          <cell r="AO67">
            <v>6</v>
          </cell>
          <cell r="AP67">
            <v>2</v>
          </cell>
          <cell r="AQ67">
            <v>1</v>
          </cell>
          <cell r="AR67">
            <v>9</v>
          </cell>
        </row>
        <row r="68">
          <cell r="B68" t="str">
            <v>260982J</v>
          </cell>
          <cell r="C68" t="str">
            <v>260982J</v>
          </cell>
          <cell r="D68">
            <v>1</v>
          </cell>
          <cell r="F68">
            <v>19</v>
          </cell>
          <cell r="G68">
            <v>30</v>
          </cell>
          <cell r="H68">
            <v>17</v>
          </cell>
          <cell r="I68">
            <v>13</v>
          </cell>
          <cell r="J68">
            <v>83</v>
          </cell>
          <cell r="M68" t="str">
            <v>2628C1J</v>
          </cell>
          <cell r="N68" t="str">
            <v>2628C1J</v>
          </cell>
          <cell r="O68">
            <v>39</v>
          </cell>
          <cell r="P68">
            <v>7</v>
          </cell>
          <cell r="Q68">
            <v>21</v>
          </cell>
          <cell r="R68">
            <v>31</v>
          </cell>
          <cell r="S68">
            <v>81</v>
          </cell>
          <cell r="T68">
            <v>56</v>
          </cell>
          <cell r="U68">
            <v>235</v>
          </cell>
          <cell r="X68" t="str">
            <v>260972J</v>
          </cell>
          <cell r="Y68" t="str">
            <v>260972J</v>
          </cell>
          <cell r="Z68">
            <v>23</v>
          </cell>
          <cell r="AA68">
            <v>8</v>
          </cell>
          <cell r="AB68">
            <v>12</v>
          </cell>
          <cell r="AC68">
            <v>15</v>
          </cell>
          <cell r="AD68">
            <v>5</v>
          </cell>
          <cell r="AE68">
            <v>18</v>
          </cell>
          <cell r="AF68">
            <v>81</v>
          </cell>
          <cell r="AJ68" t="str">
            <v>21977EJ</v>
          </cell>
          <cell r="AK68" t="str">
            <v>21977ES</v>
          </cell>
          <cell r="AL68">
            <v>0</v>
          </cell>
          <cell r="AR68">
            <v>0</v>
          </cell>
        </row>
        <row r="69">
          <cell r="B69" t="str">
            <v>2628C1J</v>
          </cell>
          <cell r="C69" t="str">
            <v>2628C1J</v>
          </cell>
          <cell r="D69">
            <v>125</v>
          </cell>
          <cell r="E69">
            <v>14</v>
          </cell>
          <cell r="F69">
            <v>35</v>
          </cell>
          <cell r="G69">
            <v>59</v>
          </cell>
          <cell r="H69">
            <v>88</v>
          </cell>
          <cell r="I69">
            <v>46</v>
          </cell>
          <cell r="J69">
            <v>369</v>
          </cell>
          <cell r="M69" t="str">
            <v>2628C2J</v>
          </cell>
          <cell r="N69" t="str">
            <v>2628C2J</v>
          </cell>
          <cell r="O69">
            <v>12</v>
          </cell>
          <cell r="P69">
            <v>2</v>
          </cell>
          <cell r="Q69">
            <v>0</v>
          </cell>
          <cell r="R69">
            <v>8</v>
          </cell>
          <cell r="S69">
            <v>13</v>
          </cell>
          <cell r="T69">
            <v>6</v>
          </cell>
          <cell r="U69">
            <v>41</v>
          </cell>
          <cell r="X69" t="str">
            <v>260973J</v>
          </cell>
          <cell r="Z69">
            <v>22</v>
          </cell>
          <cell r="AA69">
            <v>40</v>
          </cell>
          <cell r="AB69">
            <v>17</v>
          </cell>
          <cell r="AC69">
            <v>14</v>
          </cell>
          <cell r="AD69">
            <v>37</v>
          </cell>
          <cell r="AE69">
            <v>338</v>
          </cell>
          <cell r="AF69">
            <v>468</v>
          </cell>
          <cell r="AJ69" t="str">
            <v>21977EJ</v>
          </cell>
          <cell r="AK69" t="str">
            <v>21977ET</v>
          </cell>
          <cell r="AL69">
            <v>5</v>
          </cell>
          <cell r="AM69">
            <v>3</v>
          </cell>
          <cell r="AO69">
            <v>6</v>
          </cell>
          <cell r="AP69">
            <v>6</v>
          </cell>
          <cell r="AQ69">
            <v>1</v>
          </cell>
          <cell r="AR69">
            <v>21</v>
          </cell>
        </row>
        <row r="70">
          <cell r="B70" t="str">
            <v>2628C2J</v>
          </cell>
          <cell r="C70" t="str">
            <v>2628C2J</v>
          </cell>
          <cell r="D70">
            <v>75</v>
          </cell>
          <cell r="E70">
            <v>3</v>
          </cell>
          <cell r="F70">
            <v>30</v>
          </cell>
          <cell r="G70">
            <v>10</v>
          </cell>
          <cell r="H70">
            <v>13</v>
          </cell>
          <cell r="I70">
            <v>1</v>
          </cell>
          <cell r="J70">
            <v>132</v>
          </cell>
          <cell r="M70" t="str">
            <v>2628F1J</v>
          </cell>
          <cell r="N70" t="str">
            <v>2628F1J</v>
          </cell>
          <cell r="O70">
            <v>107</v>
          </cell>
          <cell r="P70">
            <v>3</v>
          </cell>
          <cell r="Q70">
            <v>20</v>
          </cell>
          <cell r="R70">
            <v>51</v>
          </cell>
          <cell r="S70">
            <v>91</v>
          </cell>
          <cell r="T70">
            <v>208</v>
          </cell>
          <cell r="U70">
            <v>480</v>
          </cell>
          <cell r="X70" t="str">
            <v>260973J</v>
          </cell>
          <cell r="Y70" t="str">
            <v>260973J</v>
          </cell>
          <cell r="Z70">
            <v>20</v>
          </cell>
          <cell r="AA70">
            <v>38</v>
          </cell>
          <cell r="AB70">
            <v>15</v>
          </cell>
          <cell r="AC70">
            <v>9</v>
          </cell>
          <cell r="AD70">
            <v>37</v>
          </cell>
          <cell r="AE70">
            <v>315</v>
          </cell>
          <cell r="AF70">
            <v>434</v>
          </cell>
          <cell r="AJ70" t="str">
            <v>260971J</v>
          </cell>
          <cell r="AK70" t="str">
            <v>260971J</v>
          </cell>
          <cell r="AL70">
            <v>43</v>
          </cell>
          <cell r="AM70">
            <v>10</v>
          </cell>
          <cell r="AN70">
            <v>75</v>
          </cell>
          <cell r="AO70">
            <v>26</v>
          </cell>
          <cell r="AP70">
            <v>5</v>
          </cell>
          <cell r="AQ70">
            <v>6</v>
          </cell>
          <cell r="AR70">
            <v>165</v>
          </cell>
        </row>
        <row r="71">
          <cell r="B71" t="str">
            <v>2628F1J</v>
          </cell>
          <cell r="C71" t="str">
            <v>2628F1J</v>
          </cell>
          <cell r="D71">
            <v>273</v>
          </cell>
          <cell r="E71">
            <v>41</v>
          </cell>
          <cell r="F71">
            <v>28</v>
          </cell>
          <cell r="G71">
            <v>80</v>
          </cell>
          <cell r="H71">
            <v>67</v>
          </cell>
          <cell r="I71">
            <v>129</v>
          </cell>
          <cell r="J71">
            <v>618</v>
          </cell>
          <cell r="M71" t="str">
            <v>2628F2J</v>
          </cell>
          <cell r="N71" t="str">
            <v>2628F2J</v>
          </cell>
          <cell r="O71">
            <v>63</v>
          </cell>
          <cell r="P71">
            <v>15</v>
          </cell>
          <cell r="Q71">
            <v>26</v>
          </cell>
          <cell r="R71">
            <v>16</v>
          </cell>
          <cell r="S71">
            <v>38</v>
          </cell>
          <cell r="T71">
            <v>64</v>
          </cell>
          <cell r="U71">
            <v>222</v>
          </cell>
          <cell r="X71" t="str">
            <v>260973J</v>
          </cell>
          <cell r="Y71" t="str">
            <v>26097WJ</v>
          </cell>
          <cell r="Z71">
            <v>2</v>
          </cell>
          <cell r="AA71">
            <v>2</v>
          </cell>
          <cell r="AB71">
            <v>2</v>
          </cell>
          <cell r="AC71">
            <v>5</v>
          </cell>
          <cell r="AE71">
            <v>23</v>
          </cell>
          <cell r="AF71">
            <v>34</v>
          </cell>
          <cell r="AJ71" t="str">
            <v>260972J</v>
          </cell>
          <cell r="AK71" t="str">
            <v>260972J</v>
          </cell>
          <cell r="AL71">
            <v>1</v>
          </cell>
          <cell r="AM71">
            <v>3</v>
          </cell>
          <cell r="AN71">
            <v>2</v>
          </cell>
          <cell r="AO71">
            <v>2</v>
          </cell>
          <cell r="AQ71">
            <v>1</v>
          </cell>
          <cell r="AR71">
            <v>9</v>
          </cell>
        </row>
        <row r="72">
          <cell r="B72" t="str">
            <v>2628F2J</v>
          </cell>
          <cell r="C72" t="str">
            <v>2628F2J</v>
          </cell>
          <cell r="D72">
            <v>108</v>
          </cell>
          <cell r="E72">
            <v>20</v>
          </cell>
          <cell r="F72">
            <v>50</v>
          </cell>
          <cell r="G72">
            <v>44</v>
          </cell>
          <cell r="H72">
            <v>23</v>
          </cell>
          <cell r="I72">
            <v>46</v>
          </cell>
          <cell r="J72">
            <v>291</v>
          </cell>
          <cell r="M72" t="str">
            <v>2628G1E</v>
          </cell>
          <cell r="N72" t="str">
            <v>2628G1E</v>
          </cell>
          <cell r="O72">
            <v>4</v>
          </cell>
          <cell r="T72">
            <v>1</v>
          </cell>
          <cell r="U72">
            <v>5</v>
          </cell>
          <cell r="X72" t="str">
            <v>260981J</v>
          </cell>
          <cell r="Y72" t="str">
            <v>260981J</v>
          </cell>
          <cell r="Z72">
            <v>33</v>
          </cell>
          <cell r="AA72">
            <v>24</v>
          </cell>
          <cell r="AB72">
            <v>22</v>
          </cell>
          <cell r="AC72">
            <v>58</v>
          </cell>
          <cell r="AD72">
            <v>19</v>
          </cell>
          <cell r="AE72">
            <v>89</v>
          </cell>
          <cell r="AF72">
            <v>245</v>
          </cell>
          <cell r="AJ72" t="str">
            <v>260973J</v>
          </cell>
          <cell r="AL72">
            <v>13</v>
          </cell>
          <cell r="AM72">
            <v>10</v>
          </cell>
          <cell r="AN72">
            <v>-3</v>
          </cell>
          <cell r="AO72">
            <v>1</v>
          </cell>
          <cell r="AP72">
            <v>2</v>
          </cell>
          <cell r="AQ72">
            <v>19</v>
          </cell>
          <cell r="AR72">
            <v>42</v>
          </cell>
        </row>
        <row r="73">
          <cell r="B73" t="str">
            <v>2628G1E</v>
          </cell>
          <cell r="C73" t="str">
            <v>2628G1E</v>
          </cell>
          <cell r="D73">
            <v>1</v>
          </cell>
          <cell r="J73">
            <v>1</v>
          </cell>
          <cell r="M73" t="str">
            <v>2628G1J</v>
          </cell>
          <cell r="N73" t="str">
            <v>2628G1J</v>
          </cell>
          <cell r="O73">
            <v>40</v>
          </cell>
          <cell r="P73">
            <v>4</v>
          </cell>
          <cell r="Q73">
            <v>6</v>
          </cell>
          <cell r="R73">
            <v>12</v>
          </cell>
          <cell r="S73">
            <v>-43</v>
          </cell>
          <cell r="T73">
            <v>51</v>
          </cell>
          <cell r="U73">
            <v>70</v>
          </cell>
          <cell r="X73" t="str">
            <v>260982J</v>
          </cell>
          <cell r="Y73" t="str">
            <v>260982J</v>
          </cell>
          <cell r="Z73">
            <v>32</v>
          </cell>
          <cell r="AA73">
            <v>42</v>
          </cell>
          <cell r="AB73">
            <v>18</v>
          </cell>
          <cell r="AC73">
            <v>53</v>
          </cell>
          <cell r="AD73">
            <v>30</v>
          </cell>
          <cell r="AE73">
            <v>125</v>
          </cell>
          <cell r="AF73">
            <v>300</v>
          </cell>
          <cell r="AJ73" t="str">
            <v>260973J</v>
          </cell>
          <cell r="AK73" t="str">
            <v>260973J</v>
          </cell>
          <cell r="AL73">
            <v>13</v>
          </cell>
          <cell r="AM73">
            <v>10</v>
          </cell>
          <cell r="AN73">
            <v>-2</v>
          </cell>
          <cell r="AP73">
            <v>2</v>
          </cell>
          <cell r="AQ73">
            <v>19</v>
          </cell>
          <cell r="AR73">
            <v>42</v>
          </cell>
        </row>
        <row r="74">
          <cell r="B74" t="str">
            <v>2628G1J</v>
          </cell>
          <cell r="C74" t="str">
            <v>2628G1J</v>
          </cell>
          <cell r="D74">
            <v>190</v>
          </cell>
          <cell r="E74">
            <v>23</v>
          </cell>
          <cell r="F74">
            <v>26</v>
          </cell>
          <cell r="G74">
            <v>77</v>
          </cell>
          <cell r="H74">
            <v>110</v>
          </cell>
          <cell r="I74">
            <v>58</v>
          </cell>
          <cell r="J74">
            <v>484</v>
          </cell>
          <cell r="M74" t="str">
            <v>2628G2E</v>
          </cell>
          <cell r="N74" t="str">
            <v>2628G2E</v>
          </cell>
          <cell r="O74">
            <v>0</v>
          </cell>
          <cell r="P74">
            <v>1</v>
          </cell>
          <cell r="T74">
            <v>1</v>
          </cell>
          <cell r="U74">
            <v>2</v>
          </cell>
          <cell r="X74" t="str">
            <v>260993J</v>
          </cell>
          <cell r="Y74" t="str">
            <v>260993J</v>
          </cell>
          <cell r="Z74">
            <v>55</v>
          </cell>
          <cell r="AA74">
            <v>47</v>
          </cell>
          <cell r="AB74">
            <v>26</v>
          </cell>
          <cell r="AC74">
            <v>68</v>
          </cell>
          <cell r="AD74">
            <v>135</v>
          </cell>
          <cell r="AE74">
            <v>77</v>
          </cell>
          <cell r="AF74">
            <v>408</v>
          </cell>
          <cell r="AJ74" t="str">
            <v>260973J</v>
          </cell>
          <cell r="AK74" t="str">
            <v>26097WJ</v>
          </cell>
          <cell r="AL74">
            <v>0</v>
          </cell>
          <cell r="AM74">
            <v>0</v>
          </cell>
          <cell r="AN74">
            <v>-1</v>
          </cell>
          <cell r="AO74">
            <v>1</v>
          </cell>
          <cell r="AQ74">
            <v>0</v>
          </cell>
          <cell r="AR74">
            <v>0</v>
          </cell>
        </row>
        <row r="75">
          <cell r="B75" t="str">
            <v>2628G2E</v>
          </cell>
          <cell r="C75" t="str">
            <v>2628G2E</v>
          </cell>
          <cell r="E75">
            <v>1</v>
          </cell>
          <cell r="G75">
            <v>2</v>
          </cell>
          <cell r="I75">
            <v>1</v>
          </cell>
          <cell r="J75">
            <v>4</v>
          </cell>
          <cell r="M75" t="str">
            <v>2628G2J</v>
          </cell>
          <cell r="N75" t="str">
            <v>2628G2J</v>
          </cell>
          <cell r="O75">
            <v>20</v>
          </cell>
          <cell r="P75">
            <v>5</v>
          </cell>
          <cell r="Q75">
            <v>5</v>
          </cell>
          <cell r="R75">
            <v>22</v>
          </cell>
          <cell r="S75">
            <v>19</v>
          </cell>
          <cell r="T75">
            <v>43</v>
          </cell>
          <cell r="U75">
            <v>114</v>
          </cell>
          <cell r="X75" t="str">
            <v>26099DJ</v>
          </cell>
          <cell r="Y75" t="str">
            <v>26099DJ</v>
          </cell>
          <cell r="Z75">
            <v>8</v>
          </cell>
          <cell r="AA75">
            <v>4</v>
          </cell>
          <cell r="AD75">
            <v>9</v>
          </cell>
          <cell r="AE75">
            <v>5</v>
          </cell>
          <cell r="AF75">
            <v>26</v>
          </cell>
          <cell r="AJ75" t="str">
            <v>260981J</v>
          </cell>
          <cell r="AK75" t="str">
            <v>260981J</v>
          </cell>
          <cell r="AL75">
            <v>25</v>
          </cell>
          <cell r="AM75">
            <v>211</v>
          </cell>
          <cell r="AN75">
            <v>5</v>
          </cell>
          <cell r="AO75">
            <v>8</v>
          </cell>
          <cell r="AP75">
            <v>7</v>
          </cell>
          <cell r="AQ75">
            <v>1</v>
          </cell>
          <cell r="AR75">
            <v>257</v>
          </cell>
        </row>
        <row r="76">
          <cell r="B76" t="str">
            <v>2628G2J</v>
          </cell>
          <cell r="C76" t="str">
            <v>2628G2J</v>
          </cell>
          <cell r="D76">
            <v>106</v>
          </cell>
          <cell r="E76">
            <v>14</v>
          </cell>
          <cell r="F76">
            <v>34</v>
          </cell>
          <cell r="G76">
            <v>29</v>
          </cell>
          <cell r="H76">
            <v>20</v>
          </cell>
          <cell r="I76">
            <v>27</v>
          </cell>
          <cell r="J76">
            <v>231</v>
          </cell>
          <cell r="M76" t="str">
            <v>2628J1J</v>
          </cell>
          <cell r="N76" t="str">
            <v>2628J1J</v>
          </cell>
          <cell r="O76">
            <v>209</v>
          </cell>
          <cell r="P76">
            <v>36</v>
          </cell>
          <cell r="Q76">
            <v>14</v>
          </cell>
          <cell r="R76">
            <v>126</v>
          </cell>
          <cell r="S76">
            <v>443</v>
          </cell>
          <cell r="T76">
            <v>131</v>
          </cell>
          <cell r="U76">
            <v>959</v>
          </cell>
          <cell r="X76" t="str">
            <v>26099VJ</v>
          </cell>
          <cell r="Y76" t="str">
            <v>26099VJ</v>
          </cell>
          <cell r="Z76">
            <v>5</v>
          </cell>
          <cell r="AA76">
            <v>5</v>
          </cell>
          <cell r="AB76">
            <v>3</v>
          </cell>
          <cell r="AC76">
            <v>10</v>
          </cell>
          <cell r="AD76">
            <v>26</v>
          </cell>
          <cell r="AE76">
            <v>11</v>
          </cell>
          <cell r="AF76">
            <v>60</v>
          </cell>
          <cell r="AJ76" t="str">
            <v>260982J</v>
          </cell>
          <cell r="AK76" t="str">
            <v>260982J</v>
          </cell>
          <cell r="AL76">
            <v>33</v>
          </cell>
          <cell r="AM76">
            <v>44</v>
          </cell>
          <cell r="AN76">
            <v>19</v>
          </cell>
          <cell r="AO76">
            <v>27</v>
          </cell>
          <cell r="AP76">
            <v>3</v>
          </cell>
          <cell r="AQ76">
            <v>4</v>
          </cell>
          <cell r="AR76">
            <v>130</v>
          </cell>
        </row>
        <row r="77">
          <cell r="B77" t="str">
            <v>2628J1J</v>
          </cell>
          <cell r="C77" t="str">
            <v>2628J1J</v>
          </cell>
          <cell r="D77">
            <v>939</v>
          </cell>
          <cell r="E77">
            <v>31</v>
          </cell>
          <cell r="F77">
            <v>51</v>
          </cell>
          <cell r="G77">
            <v>165</v>
          </cell>
          <cell r="H77">
            <v>481</v>
          </cell>
          <cell r="I77">
            <v>2268</v>
          </cell>
          <cell r="J77">
            <v>3935</v>
          </cell>
          <cell r="M77" t="str">
            <v>2628J2J</v>
          </cell>
          <cell r="N77" t="str">
            <v>2628J2J</v>
          </cell>
          <cell r="O77">
            <v>56</v>
          </cell>
          <cell r="P77">
            <v>14</v>
          </cell>
          <cell r="Q77">
            <v>3</v>
          </cell>
          <cell r="R77">
            <v>37</v>
          </cell>
          <cell r="S77">
            <v>84</v>
          </cell>
          <cell r="T77">
            <v>69</v>
          </cell>
          <cell r="U77">
            <v>263</v>
          </cell>
          <cell r="X77" t="str">
            <v>2628C1J</v>
          </cell>
          <cell r="Y77" t="str">
            <v>2628C1J</v>
          </cell>
          <cell r="Z77">
            <v>68</v>
          </cell>
          <cell r="AA77">
            <v>14</v>
          </cell>
          <cell r="AB77">
            <v>11</v>
          </cell>
          <cell r="AC77">
            <v>47</v>
          </cell>
          <cell r="AD77">
            <v>78</v>
          </cell>
          <cell r="AE77">
            <v>55</v>
          </cell>
          <cell r="AF77">
            <v>273</v>
          </cell>
          <cell r="AJ77" t="str">
            <v>260993J</v>
          </cell>
          <cell r="AK77" t="str">
            <v>260993J</v>
          </cell>
          <cell r="AL77">
            <v>1</v>
          </cell>
          <cell r="AM77">
            <v>12</v>
          </cell>
          <cell r="AN77">
            <v>3</v>
          </cell>
          <cell r="AO77">
            <v>46</v>
          </cell>
          <cell r="AP77">
            <v>20</v>
          </cell>
          <cell r="AQ77">
            <v>34</v>
          </cell>
          <cell r="AR77">
            <v>116</v>
          </cell>
        </row>
        <row r="78">
          <cell r="B78" t="str">
            <v>2628J2J</v>
          </cell>
          <cell r="C78" t="str">
            <v>2628J2J</v>
          </cell>
          <cell r="D78">
            <v>99</v>
          </cell>
          <cell r="E78">
            <v>30</v>
          </cell>
          <cell r="F78">
            <v>31</v>
          </cell>
          <cell r="G78">
            <v>54</v>
          </cell>
          <cell r="H78">
            <v>106</v>
          </cell>
          <cell r="I78">
            <v>52</v>
          </cell>
          <cell r="J78">
            <v>372</v>
          </cell>
          <cell r="M78" t="str">
            <v>2629H1J</v>
          </cell>
          <cell r="N78" t="str">
            <v>2629H1J</v>
          </cell>
          <cell r="O78">
            <v>32</v>
          </cell>
          <cell r="P78">
            <v>8</v>
          </cell>
          <cell r="Q78">
            <v>3</v>
          </cell>
          <cell r="R78">
            <v>28</v>
          </cell>
          <cell r="S78">
            <v>27</v>
          </cell>
          <cell r="T78">
            <v>31</v>
          </cell>
          <cell r="U78">
            <v>129</v>
          </cell>
          <cell r="X78" t="str">
            <v>2628C2J</v>
          </cell>
          <cell r="Y78" t="str">
            <v>2628C2J</v>
          </cell>
          <cell r="Z78">
            <v>31</v>
          </cell>
          <cell r="AA78">
            <v>1</v>
          </cell>
          <cell r="AB78">
            <v>6</v>
          </cell>
          <cell r="AC78">
            <v>14</v>
          </cell>
          <cell r="AD78">
            <v>5</v>
          </cell>
          <cell r="AE78">
            <v>16</v>
          </cell>
          <cell r="AF78">
            <v>73</v>
          </cell>
          <cell r="AJ78" t="str">
            <v>26099DJ</v>
          </cell>
          <cell r="AK78" t="str">
            <v>26099DJ</v>
          </cell>
          <cell r="AL78">
            <v>2</v>
          </cell>
          <cell r="AM78">
            <v>1</v>
          </cell>
          <cell r="AO78">
            <v>1</v>
          </cell>
          <cell r="AP78">
            <v>6</v>
          </cell>
          <cell r="AQ78">
            <v>1</v>
          </cell>
          <cell r="AR78">
            <v>11</v>
          </cell>
        </row>
        <row r="79">
          <cell r="B79" t="str">
            <v>2629H1J</v>
          </cell>
          <cell r="C79" t="str">
            <v>2629H1J</v>
          </cell>
          <cell r="D79">
            <v>54</v>
          </cell>
          <cell r="F79">
            <v>3</v>
          </cell>
          <cell r="G79">
            <v>33</v>
          </cell>
          <cell r="H79">
            <v>32</v>
          </cell>
          <cell r="I79">
            <v>7</v>
          </cell>
          <cell r="J79">
            <v>129</v>
          </cell>
          <cell r="M79" t="str">
            <v>2629H2J</v>
          </cell>
          <cell r="N79" t="str">
            <v>2629H2J</v>
          </cell>
          <cell r="O79">
            <v>5</v>
          </cell>
          <cell r="Q79">
            <v>5</v>
          </cell>
          <cell r="R79">
            <v>31</v>
          </cell>
          <cell r="S79">
            <v>29</v>
          </cell>
          <cell r="T79">
            <v>27</v>
          </cell>
          <cell r="U79">
            <v>97</v>
          </cell>
          <cell r="X79" t="str">
            <v>2628C7J</v>
          </cell>
          <cell r="Y79" t="str">
            <v>2628C7J</v>
          </cell>
          <cell r="Z79">
            <v>0</v>
          </cell>
          <cell r="AD79">
            <v>-30</v>
          </cell>
          <cell r="AF79">
            <v>-30</v>
          </cell>
          <cell r="AJ79" t="str">
            <v>26099VJ</v>
          </cell>
          <cell r="AK79" t="str">
            <v>26099VJ</v>
          </cell>
          <cell r="AL79">
            <v>2</v>
          </cell>
          <cell r="AM79">
            <v>5</v>
          </cell>
          <cell r="AN79">
            <v>0</v>
          </cell>
          <cell r="AO79">
            <v>23</v>
          </cell>
          <cell r="AP79">
            <v>12</v>
          </cell>
          <cell r="AQ79">
            <v>1</v>
          </cell>
          <cell r="AR79">
            <v>43</v>
          </cell>
        </row>
        <row r="80">
          <cell r="B80" t="str">
            <v>2629H2J</v>
          </cell>
          <cell r="C80" t="str">
            <v>2629H2J</v>
          </cell>
          <cell r="D80">
            <v>2</v>
          </cell>
          <cell r="E80">
            <v>0</v>
          </cell>
          <cell r="F80">
            <v>2</v>
          </cell>
          <cell r="G80">
            <v>10</v>
          </cell>
          <cell r="H80">
            <v>11</v>
          </cell>
          <cell r="I80">
            <v>19</v>
          </cell>
          <cell r="J80">
            <v>47</v>
          </cell>
          <cell r="M80" t="str">
            <v>2632I1J</v>
          </cell>
          <cell r="N80" t="str">
            <v>2632I1J</v>
          </cell>
          <cell r="O80">
            <v>24</v>
          </cell>
          <cell r="P80">
            <v>40</v>
          </cell>
          <cell r="Q80">
            <v>15</v>
          </cell>
          <cell r="R80">
            <v>104</v>
          </cell>
          <cell r="S80">
            <v>21</v>
          </cell>
          <cell r="T80">
            <v>559</v>
          </cell>
          <cell r="U80">
            <v>763</v>
          </cell>
          <cell r="X80" t="str">
            <v>2628F1J</v>
          </cell>
          <cell r="Y80" t="str">
            <v>2628F1J</v>
          </cell>
          <cell r="Z80">
            <v>134</v>
          </cell>
          <cell r="AA80">
            <v>36</v>
          </cell>
          <cell r="AB80">
            <v>10</v>
          </cell>
          <cell r="AC80">
            <v>29</v>
          </cell>
          <cell r="AD80">
            <v>76</v>
          </cell>
          <cell r="AE80">
            <v>122</v>
          </cell>
          <cell r="AF80">
            <v>407</v>
          </cell>
          <cell r="AJ80" t="str">
            <v>2628C1J</v>
          </cell>
          <cell r="AK80" t="str">
            <v>2628C1J</v>
          </cell>
          <cell r="AL80">
            <v>6</v>
          </cell>
          <cell r="AM80">
            <v>3</v>
          </cell>
          <cell r="AN80">
            <v>-18</v>
          </cell>
          <cell r="AO80">
            <v>0</v>
          </cell>
          <cell r="AP80">
            <v>12</v>
          </cell>
          <cell r="AQ80">
            <v>1</v>
          </cell>
          <cell r="AR80">
            <v>4</v>
          </cell>
        </row>
        <row r="81">
          <cell r="B81" t="str">
            <v>2632I1J</v>
          </cell>
          <cell r="C81" t="str">
            <v>2632I1J</v>
          </cell>
          <cell r="D81">
            <v>32</v>
          </cell>
          <cell r="E81">
            <v>43</v>
          </cell>
          <cell r="F81">
            <v>37</v>
          </cell>
          <cell r="G81">
            <v>111</v>
          </cell>
          <cell r="H81">
            <v>26</v>
          </cell>
          <cell r="I81">
            <v>2937</v>
          </cell>
          <cell r="J81">
            <v>4089</v>
          </cell>
          <cell r="M81" t="str">
            <v>26472AJ</v>
          </cell>
          <cell r="N81" t="str">
            <v>26472AJ</v>
          </cell>
          <cell r="O81">
            <v>13</v>
          </cell>
          <cell r="P81">
            <v>1</v>
          </cell>
          <cell r="Q81">
            <v>2</v>
          </cell>
          <cell r="R81">
            <v>6</v>
          </cell>
          <cell r="S81">
            <v>11</v>
          </cell>
          <cell r="T81">
            <v>18</v>
          </cell>
          <cell r="U81">
            <v>51</v>
          </cell>
          <cell r="X81" t="str">
            <v>2628F2J</v>
          </cell>
          <cell r="Y81" t="str">
            <v>2628F2J</v>
          </cell>
          <cell r="Z81">
            <v>57</v>
          </cell>
          <cell r="AA81">
            <v>14</v>
          </cell>
          <cell r="AB81">
            <v>14</v>
          </cell>
          <cell r="AC81">
            <v>47</v>
          </cell>
          <cell r="AD81">
            <v>26</v>
          </cell>
          <cell r="AE81">
            <v>64</v>
          </cell>
          <cell r="AF81">
            <v>222</v>
          </cell>
          <cell r="AJ81" t="str">
            <v>2628C2J</v>
          </cell>
          <cell r="AK81" t="str">
            <v>2628C2J</v>
          </cell>
          <cell r="AL81">
            <v>19</v>
          </cell>
          <cell r="AN81">
            <v>0</v>
          </cell>
          <cell r="AO81">
            <v>5</v>
          </cell>
          <cell r="AP81">
            <v>1</v>
          </cell>
          <cell r="AQ81">
            <v>1</v>
          </cell>
          <cell r="AR81">
            <v>26</v>
          </cell>
        </row>
        <row r="82">
          <cell r="B82" t="str">
            <v>26472AJ</v>
          </cell>
          <cell r="C82" t="str">
            <v>26472AJ</v>
          </cell>
          <cell r="D82">
            <v>151</v>
          </cell>
          <cell r="E82">
            <v>18</v>
          </cell>
          <cell r="F82">
            <v>14</v>
          </cell>
          <cell r="G82">
            <v>30</v>
          </cell>
          <cell r="H82">
            <v>20</v>
          </cell>
          <cell r="I82">
            <v>47</v>
          </cell>
          <cell r="J82">
            <v>280</v>
          </cell>
          <cell r="M82" t="str">
            <v>26474AJ</v>
          </cell>
          <cell r="O82">
            <v>24</v>
          </cell>
          <cell r="P82">
            <v>15</v>
          </cell>
          <cell r="Q82">
            <v>4</v>
          </cell>
          <cell r="R82">
            <v>14</v>
          </cell>
          <cell r="S82">
            <v>31</v>
          </cell>
          <cell r="T82">
            <v>42</v>
          </cell>
          <cell r="U82">
            <v>130</v>
          </cell>
          <cell r="X82" t="str">
            <v>2628F7J</v>
          </cell>
          <cell r="Y82" t="str">
            <v>2628F7J</v>
          </cell>
          <cell r="Z82">
            <v>1</v>
          </cell>
          <cell r="AB82">
            <v>0</v>
          </cell>
          <cell r="AC82">
            <v>1</v>
          </cell>
          <cell r="AD82">
            <v>9</v>
          </cell>
          <cell r="AE82">
            <v>3</v>
          </cell>
          <cell r="AF82">
            <v>14</v>
          </cell>
          <cell r="AJ82" t="str">
            <v>2628C7J</v>
          </cell>
          <cell r="AK82" t="str">
            <v>2628C7J</v>
          </cell>
          <cell r="AL82">
            <v>15</v>
          </cell>
          <cell r="AM82">
            <v>2</v>
          </cell>
          <cell r="AO82">
            <v>19</v>
          </cell>
          <cell r="AQ82">
            <v>5</v>
          </cell>
          <cell r="AR82">
            <v>41</v>
          </cell>
        </row>
        <row r="83">
          <cell r="B83" t="str">
            <v>26474AJ</v>
          </cell>
          <cell r="C83" t="str">
            <v>26474AJ</v>
          </cell>
          <cell r="D83">
            <v>115</v>
          </cell>
          <cell r="E83">
            <v>15</v>
          </cell>
          <cell r="F83">
            <v>13</v>
          </cell>
          <cell r="G83">
            <v>37</v>
          </cell>
          <cell r="H83">
            <v>49</v>
          </cell>
          <cell r="I83">
            <v>44</v>
          </cell>
          <cell r="J83">
            <v>279</v>
          </cell>
          <cell r="M83" t="str">
            <v>26474AJ</v>
          </cell>
          <cell r="N83" t="str">
            <v>26474AE</v>
          </cell>
          <cell r="O83">
            <v>1</v>
          </cell>
          <cell r="T83">
            <v>1</v>
          </cell>
          <cell r="U83">
            <v>2</v>
          </cell>
          <cell r="X83" t="str">
            <v>2628G1E</v>
          </cell>
          <cell r="Y83" t="str">
            <v>2628G1E</v>
          </cell>
          <cell r="Z83">
            <v>4</v>
          </cell>
          <cell r="AE83">
            <v>1</v>
          </cell>
          <cell r="AF83">
            <v>5</v>
          </cell>
          <cell r="AJ83" t="str">
            <v>2628F1J</v>
          </cell>
          <cell r="AK83" t="str">
            <v>2628F1J</v>
          </cell>
          <cell r="AL83">
            <v>15</v>
          </cell>
          <cell r="AM83">
            <v>1</v>
          </cell>
          <cell r="AN83">
            <v>3</v>
          </cell>
          <cell r="AO83">
            <v>0</v>
          </cell>
          <cell r="AP83">
            <v>5</v>
          </cell>
          <cell r="AQ83">
            <v>10</v>
          </cell>
          <cell r="AR83">
            <v>34</v>
          </cell>
        </row>
        <row r="84">
          <cell r="B84" t="str">
            <v>26475AJ</v>
          </cell>
          <cell r="C84" t="str">
            <v>26475AJ</v>
          </cell>
          <cell r="D84">
            <v>54</v>
          </cell>
          <cell r="E84">
            <v>5</v>
          </cell>
          <cell r="F84">
            <v>14</v>
          </cell>
          <cell r="G84">
            <v>36</v>
          </cell>
          <cell r="H84">
            <v>15</v>
          </cell>
          <cell r="I84">
            <v>55</v>
          </cell>
          <cell r="J84">
            <v>179</v>
          </cell>
          <cell r="M84" t="str">
            <v>26474AJ</v>
          </cell>
          <cell r="N84" t="str">
            <v>26474AJ</v>
          </cell>
          <cell r="O84">
            <v>23</v>
          </cell>
          <cell r="P84">
            <v>15</v>
          </cell>
          <cell r="Q84">
            <v>4</v>
          </cell>
          <cell r="R84">
            <v>14</v>
          </cell>
          <cell r="S84">
            <v>31</v>
          </cell>
          <cell r="T84">
            <v>41</v>
          </cell>
          <cell r="U84">
            <v>128</v>
          </cell>
          <cell r="X84" t="str">
            <v>2628G1J</v>
          </cell>
          <cell r="Y84" t="str">
            <v>2628G1J</v>
          </cell>
          <cell r="Z84">
            <v>61</v>
          </cell>
          <cell r="AA84">
            <v>10</v>
          </cell>
          <cell r="AB84">
            <v>7</v>
          </cell>
          <cell r="AC84">
            <v>34</v>
          </cell>
          <cell r="AD84">
            <v>159</v>
          </cell>
          <cell r="AE84">
            <v>88</v>
          </cell>
          <cell r="AF84">
            <v>359</v>
          </cell>
          <cell r="AJ84" t="str">
            <v>2628F2J</v>
          </cell>
          <cell r="AK84" t="str">
            <v>2628F2J</v>
          </cell>
          <cell r="AL84">
            <v>38</v>
          </cell>
          <cell r="AM84">
            <v>11</v>
          </cell>
          <cell r="AN84">
            <v>0</v>
          </cell>
          <cell r="AO84">
            <v>17</v>
          </cell>
          <cell r="AP84">
            <v>3</v>
          </cell>
          <cell r="AQ84">
            <v>12</v>
          </cell>
          <cell r="AR84">
            <v>81</v>
          </cell>
        </row>
        <row r="85">
          <cell r="B85" t="str">
            <v>26476AJ</v>
          </cell>
          <cell r="C85" t="str">
            <v>26476AJ</v>
          </cell>
          <cell r="D85">
            <v>30</v>
          </cell>
          <cell r="E85">
            <v>10</v>
          </cell>
          <cell r="F85">
            <v>12</v>
          </cell>
          <cell r="G85">
            <v>34</v>
          </cell>
          <cell r="H85">
            <v>37</v>
          </cell>
          <cell r="I85">
            <v>20</v>
          </cell>
          <cell r="J85">
            <v>143</v>
          </cell>
          <cell r="M85" t="str">
            <v>26475AJ</v>
          </cell>
          <cell r="N85" t="str">
            <v>26475AJ</v>
          </cell>
          <cell r="O85">
            <v>6</v>
          </cell>
          <cell r="P85">
            <v>5</v>
          </cell>
          <cell r="Q85">
            <v>5</v>
          </cell>
          <cell r="R85">
            <v>15</v>
          </cell>
          <cell r="S85">
            <v>4</v>
          </cell>
          <cell r="T85">
            <v>25</v>
          </cell>
          <cell r="U85">
            <v>60</v>
          </cell>
          <cell r="X85" t="str">
            <v>2628G2E</v>
          </cell>
          <cell r="Y85" t="str">
            <v>2628G2E</v>
          </cell>
          <cell r="Z85">
            <v>1</v>
          </cell>
          <cell r="AF85">
            <v>1</v>
          </cell>
          <cell r="AJ85" t="str">
            <v>2628F7J</v>
          </cell>
          <cell r="AK85" t="str">
            <v>2628F7J</v>
          </cell>
          <cell r="AL85">
            <v>97</v>
          </cell>
          <cell r="AM85">
            <v>1</v>
          </cell>
          <cell r="AN85">
            <v>1</v>
          </cell>
          <cell r="AO85">
            <v>39</v>
          </cell>
          <cell r="AP85">
            <v>12</v>
          </cell>
          <cell r="AQ85">
            <v>17</v>
          </cell>
          <cell r="AR85">
            <v>167</v>
          </cell>
        </row>
        <row r="86">
          <cell r="B86" t="str">
            <v>26478AJ</v>
          </cell>
          <cell r="C86" t="str">
            <v>26478AJ</v>
          </cell>
          <cell r="D86">
            <v>25</v>
          </cell>
          <cell r="E86">
            <v>3</v>
          </cell>
          <cell r="F86">
            <v>5</v>
          </cell>
          <cell r="G86">
            <v>32</v>
          </cell>
          <cell r="H86">
            <v>54</v>
          </cell>
          <cell r="I86">
            <v>10</v>
          </cell>
          <cell r="J86">
            <v>132</v>
          </cell>
          <cell r="M86" t="str">
            <v>26476AJ</v>
          </cell>
          <cell r="N86" t="str">
            <v>26476AJ</v>
          </cell>
          <cell r="O86">
            <v>19</v>
          </cell>
          <cell r="Q86">
            <v>12</v>
          </cell>
          <cell r="R86">
            <v>5</v>
          </cell>
          <cell r="S86">
            <v>28</v>
          </cell>
          <cell r="T86">
            <v>9</v>
          </cell>
          <cell r="U86">
            <v>73</v>
          </cell>
          <cell r="X86" t="str">
            <v>2628G2J</v>
          </cell>
          <cell r="Y86" t="str">
            <v>2628G2J</v>
          </cell>
          <cell r="Z86">
            <v>42</v>
          </cell>
          <cell r="AA86">
            <v>4</v>
          </cell>
          <cell r="AB86">
            <v>4</v>
          </cell>
          <cell r="AC86">
            <v>23</v>
          </cell>
          <cell r="AD86">
            <v>20</v>
          </cell>
          <cell r="AE86">
            <v>65</v>
          </cell>
          <cell r="AF86">
            <v>158</v>
          </cell>
          <cell r="AJ86" t="str">
            <v>2628G1E</v>
          </cell>
          <cell r="AK86" t="str">
            <v>2628G1E</v>
          </cell>
          <cell r="AL86">
            <v>1</v>
          </cell>
          <cell r="AN86">
            <v>0</v>
          </cell>
          <cell r="AO86">
            <v>2</v>
          </cell>
          <cell r="AR86">
            <v>3</v>
          </cell>
        </row>
        <row r="87">
          <cell r="B87" t="str">
            <v>26479AJ</v>
          </cell>
          <cell r="C87" t="str">
            <v>26479AJ</v>
          </cell>
          <cell r="D87">
            <v>60</v>
          </cell>
          <cell r="E87">
            <v>5</v>
          </cell>
          <cell r="F87">
            <v>15</v>
          </cell>
          <cell r="G87">
            <v>30</v>
          </cell>
          <cell r="H87">
            <v>35</v>
          </cell>
          <cell r="I87">
            <v>32</v>
          </cell>
          <cell r="J87">
            <v>179</v>
          </cell>
          <cell r="M87" t="str">
            <v>26478AJ</v>
          </cell>
          <cell r="O87">
            <v>31</v>
          </cell>
          <cell r="P87">
            <v>4</v>
          </cell>
          <cell r="Q87">
            <v>6</v>
          </cell>
          <cell r="R87">
            <v>17</v>
          </cell>
          <cell r="S87">
            <v>34</v>
          </cell>
          <cell r="T87">
            <v>32</v>
          </cell>
          <cell r="U87">
            <v>124</v>
          </cell>
          <cell r="X87" t="str">
            <v>2628IAJ</v>
          </cell>
          <cell r="Y87" t="str">
            <v>2628IAJ</v>
          </cell>
          <cell r="Z87">
            <v>50</v>
          </cell>
          <cell r="AA87">
            <v>54</v>
          </cell>
          <cell r="AB87">
            <v>13</v>
          </cell>
          <cell r="AC87">
            <v>26</v>
          </cell>
          <cell r="AD87">
            <v>172</v>
          </cell>
          <cell r="AE87">
            <v>50</v>
          </cell>
          <cell r="AF87">
            <v>365</v>
          </cell>
          <cell r="AJ87" t="str">
            <v>2628G1J</v>
          </cell>
          <cell r="AK87" t="str">
            <v>2628G1J</v>
          </cell>
          <cell r="AL87">
            <v>20</v>
          </cell>
          <cell r="AM87">
            <v>6</v>
          </cell>
          <cell r="AN87">
            <v>-1</v>
          </cell>
          <cell r="AO87">
            <v>18</v>
          </cell>
          <cell r="AP87">
            <v>9</v>
          </cell>
          <cell r="AQ87">
            <v>10</v>
          </cell>
          <cell r="AR87">
            <v>62</v>
          </cell>
        </row>
        <row r="88">
          <cell r="B88" t="str">
            <v>266123J</v>
          </cell>
          <cell r="D88">
            <v>40</v>
          </cell>
          <cell r="E88">
            <v>0</v>
          </cell>
          <cell r="F88">
            <v>178</v>
          </cell>
          <cell r="G88">
            <v>70</v>
          </cell>
          <cell r="H88">
            <v>46</v>
          </cell>
          <cell r="I88">
            <v>720</v>
          </cell>
          <cell r="J88">
            <v>2664</v>
          </cell>
          <cell r="M88" t="str">
            <v>26478AJ</v>
          </cell>
          <cell r="N88" t="str">
            <v>26478AE</v>
          </cell>
          <cell r="O88">
            <v>0</v>
          </cell>
          <cell r="U88">
            <v>0</v>
          </cell>
          <cell r="X88" t="str">
            <v>2628J1J</v>
          </cell>
          <cell r="Y88" t="str">
            <v>2628J1J</v>
          </cell>
          <cell r="Z88">
            <v>370</v>
          </cell>
          <cell r="AA88">
            <v>18</v>
          </cell>
          <cell r="AB88">
            <v>16</v>
          </cell>
          <cell r="AC88">
            <v>152</v>
          </cell>
          <cell r="AD88">
            <v>658</v>
          </cell>
          <cell r="AE88">
            <v>407</v>
          </cell>
          <cell r="AF88">
            <v>1621</v>
          </cell>
          <cell r="AJ88" t="str">
            <v>2628G2E</v>
          </cell>
          <cell r="AK88" t="str">
            <v>2628G2E</v>
          </cell>
          <cell r="AO88">
            <v>0</v>
          </cell>
          <cell r="AR88">
            <v>0</v>
          </cell>
        </row>
        <row r="89">
          <cell r="B89" t="str">
            <v>266123J</v>
          </cell>
          <cell r="C89" t="str">
            <v>266123J</v>
          </cell>
          <cell r="D89">
            <v>32</v>
          </cell>
          <cell r="E89">
            <v>0</v>
          </cell>
          <cell r="F89">
            <v>178</v>
          </cell>
          <cell r="G89">
            <v>51</v>
          </cell>
          <cell r="H89">
            <v>-9</v>
          </cell>
          <cell r="I89">
            <v>706</v>
          </cell>
          <cell r="J89">
            <v>2476</v>
          </cell>
          <cell r="M89" t="str">
            <v>26478AJ</v>
          </cell>
          <cell r="N89" t="str">
            <v>26478AJ</v>
          </cell>
          <cell r="O89">
            <v>31</v>
          </cell>
          <cell r="P89">
            <v>4</v>
          </cell>
          <cell r="Q89">
            <v>6</v>
          </cell>
          <cell r="R89">
            <v>17</v>
          </cell>
          <cell r="S89">
            <v>34</v>
          </cell>
          <cell r="T89">
            <v>32</v>
          </cell>
          <cell r="U89">
            <v>124</v>
          </cell>
          <cell r="X89" t="str">
            <v>2628J2J</v>
          </cell>
          <cell r="Y89" t="str">
            <v>2628J2J</v>
          </cell>
          <cell r="Z89">
            <v>42</v>
          </cell>
          <cell r="AA89">
            <v>27</v>
          </cell>
          <cell r="AB89">
            <v>17</v>
          </cell>
          <cell r="AC89">
            <v>92</v>
          </cell>
          <cell r="AD89">
            <v>41</v>
          </cell>
          <cell r="AE89">
            <v>97</v>
          </cell>
          <cell r="AF89">
            <v>316</v>
          </cell>
          <cell r="AJ89" t="str">
            <v>2628G2J</v>
          </cell>
          <cell r="AK89" t="str">
            <v>2628G2J</v>
          </cell>
          <cell r="AL89">
            <v>5</v>
          </cell>
          <cell r="AM89">
            <v>2</v>
          </cell>
          <cell r="AN89">
            <v>-1</v>
          </cell>
          <cell r="AO89">
            <v>20</v>
          </cell>
          <cell r="AP89">
            <v>10</v>
          </cell>
          <cell r="AQ89">
            <v>8</v>
          </cell>
          <cell r="AR89">
            <v>44</v>
          </cell>
        </row>
        <row r="90">
          <cell r="B90" t="str">
            <v>266123J</v>
          </cell>
          <cell r="C90" t="str">
            <v>26612WJ</v>
          </cell>
          <cell r="D90">
            <v>8</v>
          </cell>
          <cell r="G90">
            <v>19</v>
          </cell>
          <cell r="H90">
            <v>55</v>
          </cell>
          <cell r="I90">
            <v>14</v>
          </cell>
          <cell r="J90">
            <v>188</v>
          </cell>
          <cell r="M90" t="str">
            <v>26479AJ</v>
          </cell>
          <cell r="N90" t="str">
            <v>26479AJ</v>
          </cell>
          <cell r="O90">
            <v>40</v>
          </cell>
          <cell r="P90">
            <v>6</v>
          </cell>
          <cell r="Q90">
            <v>15</v>
          </cell>
          <cell r="R90">
            <v>24</v>
          </cell>
          <cell r="S90">
            <v>21</v>
          </cell>
          <cell r="T90">
            <v>27</v>
          </cell>
          <cell r="U90">
            <v>133</v>
          </cell>
          <cell r="X90" t="str">
            <v>2628J7J</v>
          </cell>
          <cell r="Y90" t="str">
            <v>2628J7J</v>
          </cell>
          <cell r="Z90">
            <v>0</v>
          </cell>
          <cell r="AA90">
            <v>3</v>
          </cell>
          <cell r="AC90">
            <v>29</v>
          </cell>
          <cell r="AD90">
            <v>13</v>
          </cell>
          <cell r="AE90">
            <v>3</v>
          </cell>
          <cell r="AF90">
            <v>48</v>
          </cell>
          <cell r="AJ90" t="str">
            <v>2628IAJ</v>
          </cell>
          <cell r="AK90" t="str">
            <v>2628IAJ</v>
          </cell>
          <cell r="AL90">
            <v>27</v>
          </cell>
          <cell r="AM90">
            <v>28</v>
          </cell>
          <cell r="AN90">
            <v>-9</v>
          </cell>
          <cell r="AO90">
            <v>33</v>
          </cell>
          <cell r="AP90">
            <v>46</v>
          </cell>
          <cell r="AQ90">
            <v>4</v>
          </cell>
          <cell r="AR90">
            <v>129</v>
          </cell>
        </row>
        <row r="91">
          <cell r="B91" t="str">
            <v>266124J</v>
          </cell>
          <cell r="C91" t="str">
            <v>266124J</v>
          </cell>
          <cell r="D91">
            <v>153</v>
          </cell>
          <cell r="E91">
            <v>78</v>
          </cell>
          <cell r="F91">
            <v>52</v>
          </cell>
          <cell r="G91">
            <v>181</v>
          </cell>
          <cell r="H91">
            <v>3</v>
          </cell>
          <cell r="I91">
            <v>113</v>
          </cell>
          <cell r="J91">
            <v>580</v>
          </cell>
          <cell r="M91" t="str">
            <v>266123J</v>
          </cell>
          <cell r="O91">
            <v>25</v>
          </cell>
          <cell r="P91">
            <v>0</v>
          </cell>
          <cell r="Q91">
            <v>11</v>
          </cell>
          <cell r="R91">
            <v>24</v>
          </cell>
          <cell r="S91">
            <v>0</v>
          </cell>
          <cell r="T91">
            <v>93</v>
          </cell>
          <cell r="U91">
            <v>153</v>
          </cell>
          <cell r="X91" t="str">
            <v>2629H1J</v>
          </cell>
          <cell r="Y91" t="str">
            <v>2629H1J</v>
          </cell>
          <cell r="Z91">
            <v>20</v>
          </cell>
          <cell r="AA91">
            <v>2</v>
          </cell>
          <cell r="AB91">
            <v>1</v>
          </cell>
          <cell r="AC91">
            <v>29</v>
          </cell>
          <cell r="AD91">
            <v>18</v>
          </cell>
          <cell r="AE91">
            <v>46</v>
          </cell>
          <cell r="AF91">
            <v>116</v>
          </cell>
          <cell r="AJ91" t="str">
            <v>2628J1J</v>
          </cell>
          <cell r="AK91" t="str">
            <v>2628J1J</v>
          </cell>
          <cell r="AL91">
            <v>55</v>
          </cell>
          <cell r="AM91">
            <v>5</v>
          </cell>
          <cell r="AN91">
            <v>0</v>
          </cell>
          <cell r="AO91">
            <v>10</v>
          </cell>
          <cell r="AP91">
            <v>51</v>
          </cell>
          <cell r="AQ91">
            <v>147</v>
          </cell>
          <cell r="AR91">
            <v>268</v>
          </cell>
        </row>
        <row r="92">
          <cell r="B92" t="str">
            <v>266125J</v>
          </cell>
          <cell r="C92" t="str">
            <v>266125J</v>
          </cell>
          <cell r="D92">
            <v>267</v>
          </cell>
          <cell r="E92">
            <v>7</v>
          </cell>
          <cell r="F92">
            <v>48</v>
          </cell>
          <cell r="G92">
            <v>40</v>
          </cell>
          <cell r="H92">
            <v>5</v>
          </cell>
          <cell r="I92">
            <v>0</v>
          </cell>
          <cell r="J92">
            <v>369</v>
          </cell>
          <cell r="M92" t="str">
            <v>266123J</v>
          </cell>
          <cell r="N92" t="str">
            <v>266123J</v>
          </cell>
          <cell r="O92">
            <v>23</v>
          </cell>
          <cell r="Q92">
            <v>11</v>
          </cell>
          <cell r="R92">
            <v>23</v>
          </cell>
          <cell r="S92">
            <v>-3</v>
          </cell>
          <cell r="T92">
            <v>79</v>
          </cell>
          <cell r="U92">
            <v>133</v>
          </cell>
          <cell r="X92" t="str">
            <v>2629H2J</v>
          </cell>
          <cell r="Y92" t="str">
            <v>2629H2J</v>
          </cell>
          <cell r="Z92">
            <v>81</v>
          </cell>
          <cell r="AA92">
            <v>12</v>
          </cell>
          <cell r="AB92">
            <v>11</v>
          </cell>
          <cell r="AC92">
            <v>30</v>
          </cell>
          <cell r="AD92">
            <v>17</v>
          </cell>
          <cell r="AE92">
            <v>57</v>
          </cell>
          <cell r="AF92">
            <v>208</v>
          </cell>
          <cell r="AJ92" t="str">
            <v>2628J2J</v>
          </cell>
          <cell r="AK92" t="str">
            <v>2628J2J</v>
          </cell>
          <cell r="AL92">
            <v>28</v>
          </cell>
          <cell r="AM92">
            <v>6</v>
          </cell>
          <cell r="AN92">
            <v>1</v>
          </cell>
          <cell r="AO92">
            <v>46</v>
          </cell>
          <cell r="AP92">
            <v>12</v>
          </cell>
          <cell r="AQ92">
            <v>19</v>
          </cell>
          <cell r="AR92">
            <v>112</v>
          </cell>
        </row>
        <row r="93">
          <cell r="B93" t="str">
            <v>26612CJ</v>
          </cell>
          <cell r="C93" t="str">
            <v>26612CJ</v>
          </cell>
          <cell r="D93">
            <v>5</v>
          </cell>
          <cell r="E93">
            <v>91</v>
          </cell>
          <cell r="F93">
            <v>20</v>
          </cell>
          <cell r="G93">
            <v>57</v>
          </cell>
          <cell r="H93">
            <v>191</v>
          </cell>
          <cell r="I93">
            <v>350</v>
          </cell>
          <cell r="J93">
            <v>1221</v>
          </cell>
          <cell r="M93" t="str">
            <v>266123J</v>
          </cell>
          <cell r="N93" t="str">
            <v>26612WJ</v>
          </cell>
          <cell r="O93">
            <v>2</v>
          </cell>
          <cell r="R93">
            <v>1</v>
          </cell>
          <cell r="S93">
            <v>3</v>
          </cell>
          <cell r="T93">
            <v>14</v>
          </cell>
          <cell r="U93">
            <v>20</v>
          </cell>
          <cell r="X93" t="str">
            <v>2629H7J</v>
          </cell>
          <cell r="Y93" t="str">
            <v>2629H7J</v>
          </cell>
          <cell r="Z93">
            <v>0</v>
          </cell>
          <cell r="AB93">
            <v>1</v>
          </cell>
          <cell r="AD93">
            <v>3</v>
          </cell>
          <cell r="AE93">
            <v>2</v>
          </cell>
          <cell r="AF93">
            <v>6</v>
          </cell>
          <cell r="AJ93" t="str">
            <v>2628J7J</v>
          </cell>
          <cell r="AK93" t="str">
            <v>2628J7J</v>
          </cell>
          <cell r="AL93">
            <v>31</v>
          </cell>
          <cell r="AM93">
            <v>3</v>
          </cell>
          <cell r="AN93">
            <v>2</v>
          </cell>
          <cell r="AO93">
            <v>51</v>
          </cell>
          <cell r="AP93">
            <v>30</v>
          </cell>
          <cell r="AQ93">
            <v>8</v>
          </cell>
          <cell r="AR93">
            <v>125</v>
          </cell>
        </row>
        <row r="94">
          <cell r="B94" t="str">
            <v>26612DJ</v>
          </cell>
          <cell r="C94" t="str">
            <v>26612DJ</v>
          </cell>
          <cell r="D94">
            <v>1</v>
          </cell>
          <cell r="F94">
            <v>1</v>
          </cell>
          <cell r="G94">
            <v>50</v>
          </cell>
          <cell r="J94">
            <v>126</v>
          </cell>
          <cell r="M94" t="str">
            <v>266124J</v>
          </cell>
          <cell r="N94" t="str">
            <v>266124J</v>
          </cell>
          <cell r="O94">
            <v>83</v>
          </cell>
          <cell r="P94">
            <v>42</v>
          </cell>
          <cell r="Q94">
            <v>37</v>
          </cell>
          <cell r="R94">
            <v>100</v>
          </cell>
          <cell r="S94">
            <v>42</v>
          </cell>
          <cell r="T94">
            <v>67</v>
          </cell>
          <cell r="U94">
            <v>371</v>
          </cell>
          <cell r="X94" t="str">
            <v>2632I1J</v>
          </cell>
          <cell r="Y94" t="str">
            <v>2632I1J</v>
          </cell>
          <cell r="Z94">
            <v>25</v>
          </cell>
          <cell r="AA94">
            <v>28</v>
          </cell>
          <cell r="AB94">
            <v>15</v>
          </cell>
          <cell r="AC94">
            <v>7</v>
          </cell>
          <cell r="AD94">
            <v>-3</v>
          </cell>
          <cell r="AE94">
            <v>1289</v>
          </cell>
          <cell r="AF94">
            <v>1361</v>
          </cell>
          <cell r="AJ94" t="str">
            <v>2629H1J</v>
          </cell>
          <cell r="AK94" t="str">
            <v>2629H1J</v>
          </cell>
          <cell r="AL94">
            <v>1</v>
          </cell>
          <cell r="AN94">
            <v>-1</v>
          </cell>
          <cell r="AO94">
            <v>0</v>
          </cell>
          <cell r="AP94">
            <v>2</v>
          </cell>
          <cell r="AQ94">
            <v>2</v>
          </cell>
          <cell r="AR94">
            <v>4</v>
          </cell>
        </row>
        <row r="95">
          <cell r="B95" t="str">
            <v>266234J</v>
          </cell>
          <cell r="D95">
            <v>105</v>
          </cell>
          <cell r="E95">
            <v>53</v>
          </cell>
          <cell r="F95">
            <v>65</v>
          </cell>
          <cell r="G95">
            <v>134</v>
          </cell>
          <cell r="H95">
            <v>148</v>
          </cell>
          <cell r="I95">
            <v>262</v>
          </cell>
          <cell r="J95">
            <v>778</v>
          </cell>
          <cell r="M95" t="str">
            <v>266125J</v>
          </cell>
          <cell r="N95" t="str">
            <v>266125J</v>
          </cell>
          <cell r="O95">
            <v>13</v>
          </cell>
          <cell r="P95">
            <v>28</v>
          </cell>
          <cell r="Q95">
            <v>11</v>
          </cell>
          <cell r="R95">
            <v>18</v>
          </cell>
          <cell r="S95">
            <v>8</v>
          </cell>
          <cell r="T95">
            <v>26</v>
          </cell>
          <cell r="U95">
            <v>104</v>
          </cell>
          <cell r="X95" t="str">
            <v>26472AJ</v>
          </cell>
          <cell r="Y95" t="str">
            <v>26472AJ</v>
          </cell>
          <cell r="Z95">
            <v>28</v>
          </cell>
          <cell r="AA95">
            <v>1</v>
          </cell>
          <cell r="AB95">
            <v>2</v>
          </cell>
          <cell r="AC95">
            <v>13</v>
          </cell>
          <cell r="AD95">
            <v>7</v>
          </cell>
          <cell r="AE95">
            <v>70</v>
          </cell>
          <cell r="AF95">
            <v>121</v>
          </cell>
          <cell r="AJ95" t="str">
            <v>2629H2J</v>
          </cell>
          <cell r="AK95" t="str">
            <v>2629H2J</v>
          </cell>
          <cell r="AL95">
            <v>25</v>
          </cell>
          <cell r="AM95">
            <v>5</v>
          </cell>
          <cell r="AN95">
            <v>-3</v>
          </cell>
          <cell r="AO95">
            <v>11</v>
          </cell>
          <cell r="AP95">
            <v>4</v>
          </cell>
          <cell r="AQ95">
            <v>8</v>
          </cell>
          <cell r="AR95">
            <v>50</v>
          </cell>
        </row>
        <row r="96">
          <cell r="B96" t="str">
            <v>266234J</v>
          </cell>
          <cell r="C96" t="str">
            <v>266234E</v>
          </cell>
          <cell r="E96">
            <v>0</v>
          </cell>
          <cell r="G96">
            <v>2</v>
          </cell>
          <cell r="J96">
            <v>2</v>
          </cell>
          <cell r="M96" t="str">
            <v>26612CJ</v>
          </cell>
          <cell r="N96" t="str">
            <v>26612CJ</v>
          </cell>
          <cell r="O96">
            <v>12</v>
          </cell>
          <cell r="P96">
            <v>23</v>
          </cell>
          <cell r="Q96">
            <v>9</v>
          </cell>
          <cell r="R96">
            <v>17</v>
          </cell>
          <cell r="S96">
            <v>204</v>
          </cell>
          <cell r="T96">
            <v>25</v>
          </cell>
          <cell r="U96">
            <v>290</v>
          </cell>
          <cell r="X96" t="str">
            <v>26474AJ</v>
          </cell>
          <cell r="Y96" t="str">
            <v>26474AJ</v>
          </cell>
          <cell r="Z96">
            <v>81</v>
          </cell>
          <cell r="AA96">
            <v>5</v>
          </cell>
          <cell r="AB96">
            <v>4</v>
          </cell>
          <cell r="AC96">
            <v>22</v>
          </cell>
          <cell r="AD96">
            <v>25</v>
          </cell>
          <cell r="AE96">
            <v>45</v>
          </cell>
          <cell r="AF96">
            <v>182</v>
          </cell>
          <cell r="AJ96" t="str">
            <v>2629H7J</v>
          </cell>
          <cell r="AK96" t="str">
            <v>2629H7J</v>
          </cell>
          <cell r="AL96">
            <v>2</v>
          </cell>
          <cell r="AM96">
            <v>3</v>
          </cell>
          <cell r="AN96">
            <v>-1</v>
          </cell>
          <cell r="AO96">
            <v>5</v>
          </cell>
          <cell r="AP96">
            <v>4</v>
          </cell>
          <cell r="AQ96">
            <v>2</v>
          </cell>
          <cell r="AR96">
            <v>15</v>
          </cell>
        </row>
        <row r="97">
          <cell r="B97" t="str">
            <v>266234J</v>
          </cell>
          <cell r="C97" t="str">
            <v>266234J</v>
          </cell>
          <cell r="D97">
            <v>105</v>
          </cell>
          <cell r="E97">
            <v>53</v>
          </cell>
          <cell r="F97">
            <v>65</v>
          </cell>
          <cell r="G97">
            <v>132</v>
          </cell>
          <cell r="H97">
            <v>148</v>
          </cell>
          <cell r="I97">
            <v>262</v>
          </cell>
          <cell r="J97">
            <v>776</v>
          </cell>
          <cell r="M97" t="str">
            <v>26612DJ</v>
          </cell>
          <cell r="N97" t="str">
            <v>26612DJ</v>
          </cell>
          <cell r="O97">
            <v>1</v>
          </cell>
          <cell r="P97">
            <v>3</v>
          </cell>
          <cell r="Q97">
            <v>1</v>
          </cell>
          <cell r="R97">
            <v>19</v>
          </cell>
          <cell r="U97">
            <v>24</v>
          </cell>
          <cell r="X97" t="str">
            <v>26475AJ</v>
          </cell>
          <cell r="Y97" t="str">
            <v>26475AJ</v>
          </cell>
          <cell r="Z97">
            <v>24</v>
          </cell>
          <cell r="AA97">
            <v>2</v>
          </cell>
          <cell r="AB97">
            <v>2</v>
          </cell>
          <cell r="AC97">
            <v>6</v>
          </cell>
          <cell r="AD97">
            <v>14</v>
          </cell>
          <cell r="AE97">
            <v>17</v>
          </cell>
          <cell r="AF97">
            <v>65</v>
          </cell>
          <cell r="AJ97" t="str">
            <v>2632I1J</v>
          </cell>
          <cell r="AK97" t="str">
            <v>2632I1J</v>
          </cell>
          <cell r="AL97">
            <v>2</v>
          </cell>
          <cell r="AM97">
            <v>0</v>
          </cell>
          <cell r="AN97">
            <v>1</v>
          </cell>
          <cell r="AQ97">
            <v>156</v>
          </cell>
          <cell r="AR97">
            <v>159</v>
          </cell>
        </row>
        <row r="98">
          <cell r="B98" t="str">
            <v>266235J</v>
          </cell>
          <cell r="C98" t="str">
            <v>266235J</v>
          </cell>
          <cell r="D98">
            <v>100</v>
          </cell>
          <cell r="E98">
            <v>100</v>
          </cell>
          <cell r="F98">
            <v>99</v>
          </cell>
          <cell r="G98">
            <v>108</v>
          </cell>
          <cell r="H98">
            <v>59</v>
          </cell>
          <cell r="I98">
            <v>217</v>
          </cell>
          <cell r="J98">
            <v>683</v>
          </cell>
          <cell r="M98" t="str">
            <v>266234J</v>
          </cell>
          <cell r="O98">
            <v>57</v>
          </cell>
          <cell r="P98">
            <v>46</v>
          </cell>
          <cell r="Q98">
            <v>21</v>
          </cell>
          <cell r="R98">
            <v>96</v>
          </cell>
          <cell r="S98">
            <v>131</v>
          </cell>
          <cell r="T98">
            <v>136</v>
          </cell>
          <cell r="U98">
            <v>487</v>
          </cell>
          <cell r="X98" t="str">
            <v>26476AJ</v>
          </cell>
          <cell r="Y98" t="str">
            <v>26476AJ</v>
          </cell>
          <cell r="Z98">
            <v>5</v>
          </cell>
          <cell r="AA98">
            <v>17</v>
          </cell>
          <cell r="AB98">
            <v>0</v>
          </cell>
          <cell r="AC98">
            <v>15</v>
          </cell>
          <cell r="AD98">
            <v>13</v>
          </cell>
          <cell r="AE98">
            <v>19</v>
          </cell>
          <cell r="AF98">
            <v>69</v>
          </cell>
          <cell r="AJ98" t="str">
            <v>26472AJ</v>
          </cell>
          <cell r="AK98" t="str">
            <v>26472AJ</v>
          </cell>
          <cell r="AL98">
            <v>17</v>
          </cell>
          <cell r="AM98">
            <v>0</v>
          </cell>
          <cell r="AN98">
            <v>0</v>
          </cell>
          <cell r="AO98">
            <v>1</v>
          </cell>
          <cell r="AQ98">
            <v>0</v>
          </cell>
          <cell r="AR98">
            <v>18</v>
          </cell>
        </row>
        <row r="99">
          <cell r="B99" t="str">
            <v>634424J</v>
          </cell>
          <cell r="D99">
            <v>-22</v>
          </cell>
          <cell r="E99">
            <v>0</v>
          </cell>
          <cell r="F99">
            <v>0</v>
          </cell>
          <cell r="G99">
            <v>0</v>
          </cell>
          <cell r="H99">
            <v>1</v>
          </cell>
          <cell r="I99">
            <v>25</v>
          </cell>
          <cell r="J99">
            <v>11</v>
          </cell>
          <cell r="M99" t="str">
            <v>266234J</v>
          </cell>
          <cell r="N99" t="str">
            <v>266234E</v>
          </cell>
          <cell r="R99">
            <v>3</v>
          </cell>
          <cell r="U99">
            <v>3</v>
          </cell>
          <cell r="X99" t="str">
            <v>26478AJ</v>
          </cell>
          <cell r="Z99">
            <v>13</v>
          </cell>
          <cell r="AA99">
            <v>9</v>
          </cell>
          <cell r="AB99">
            <v>3</v>
          </cell>
          <cell r="AC99">
            <v>29</v>
          </cell>
          <cell r="AD99">
            <v>35</v>
          </cell>
          <cell r="AE99">
            <v>90</v>
          </cell>
          <cell r="AF99">
            <v>179</v>
          </cell>
          <cell r="AJ99" t="str">
            <v>26474AJ</v>
          </cell>
          <cell r="AK99" t="str">
            <v>26474AJ</v>
          </cell>
          <cell r="AL99">
            <v>4</v>
          </cell>
          <cell r="AM99">
            <v>1</v>
          </cell>
          <cell r="AN99">
            <v>11</v>
          </cell>
          <cell r="AO99">
            <v>9</v>
          </cell>
          <cell r="AP99">
            <v>9</v>
          </cell>
          <cell r="AQ99">
            <v>6</v>
          </cell>
          <cell r="AR99">
            <v>40</v>
          </cell>
        </row>
        <row r="100">
          <cell r="B100" t="str">
            <v>634424J</v>
          </cell>
          <cell r="C100" t="str">
            <v>634422J</v>
          </cell>
          <cell r="J100">
            <v>7</v>
          </cell>
          <cell r="M100" t="str">
            <v>266234J</v>
          </cell>
          <cell r="N100" t="str">
            <v>266234J</v>
          </cell>
          <cell r="O100">
            <v>57</v>
          </cell>
          <cell r="P100">
            <v>46</v>
          </cell>
          <cell r="Q100">
            <v>21</v>
          </cell>
          <cell r="R100">
            <v>93</v>
          </cell>
          <cell r="S100">
            <v>131</v>
          </cell>
          <cell r="T100">
            <v>136</v>
          </cell>
          <cell r="U100">
            <v>484</v>
          </cell>
          <cell r="X100" t="str">
            <v>26478AJ</v>
          </cell>
          <cell r="Y100" t="str">
            <v>26478AE</v>
          </cell>
          <cell r="Z100">
            <v>1</v>
          </cell>
          <cell r="AC100">
            <v>2</v>
          </cell>
          <cell r="AF100">
            <v>3</v>
          </cell>
          <cell r="AJ100" t="str">
            <v>26475AJ</v>
          </cell>
          <cell r="AK100" t="str">
            <v>26475AJ</v>
          </cell>
          <cell r="AL100">
            <v>4</v>
          </cell>
          <cell r="AM100">
            <v>1</v>
          </cell>
          <cell r="AN100">
            <v>0</v>
          </cell>
          <cell r="AO100">
            <v>2</v>
          </cell>
          <cell r="AP100">
            <v>1</v>
          </cell>
          <cell r="AQ100">
            <v>2</v>
          </cell>
          <cell r="AR100">
            <v>10</v>
          </cell>
        </row>
        <row r="101">
          <cell r="B101" t="str">
            <v>634424J</v>
          </cell>
          <cell r="C101" t="str">
            <v>634424J</v>
          </cell>
          <cell r="D101">
            <v>-22</v>
          </cell>
          <cell r="G101">
            <v>0</v>
          </cell>
          <cell r="I101">
            <v>21</v>
          </cell>
          <cell r="J101">
            <v>-1</v>
          </cell>
          <cell r="M101" t="str">
            <v>266235J</v>
          </cell>
          <cell r="O101">
            <v>88</v>
          </cell>
          <cell r="P101">
            <v>51</v>
          </cell>
          <cell r="Q101">
            <v>53</v>
          </cell>
          <cell r="R101">
            <v>50</v>
          </cell>
          <cell r="S101">
            <v>49</v>
          </cell>
          <cell r="T101">
            <v>110</v>
          </cell>
          <cell r="U101">
            <v>401</v>
          </cell>
          <cell r="X101" t="str">
            <v>26478AJ</v>
          </cell>
          <cell r="Y101" t="str">
            <v>26478AJ</v>
          </cell>
          <cell r="Z101">
            <v>12</v>
          </cell>
          <cell r="AA101">
            <v>9</v>
          </cell>
          <cell r="AB101">
            <v>3</v>
          </cell>
          <cell r="AC101">
            <v>27</v>
          </cell>
          <cell r="AD101">
            <v>35</v>
          </cell>
          <cell r="AE101">
            <v>90</v>
          </cell>
          <cell r="AF101">
            <v>176</v>
          </cell>
          <cell r="AJ101" t="str">
            <v>26476AJ</v>
          </cell>
          <cell r="AK101" t="str">
            <v>26476AJ</v>
          </cell>
          <cell r="AL101">
            <v>5</v>
          </cell>
          <cell r="AM101">
            <v>1</v>
          </cell>
          <cell r="AN101">
            <v>3</v>
          </cell>
          <cell r="AO101">
            <v>2</v>
          </cell>
          <cell r="AP101">
            <v>3</v>
          </cell>
          <cell r="AQ101">
            <v>3</v>
          </cell>
          <cell r="AR101">
            <v>17</v>
          </cell>
        </row>
        <row r="102">
          <cell r="B102" t="str">
            <v>634424J</v>
          </cell>
          <cell r="C102" t="str">
            <v>6344JA1</v>
          </cell>
          <cell r="H102">
            <v>1</v>
          </cell>
          <cell r="I102">
            <v>4</v>
          </cell>
          <cell r="J102">
            <v>5</v>
          </cell>
          <cell r="M102" t="str">
            <v>266235J</v>
          </cell>
          <cell r="N102" t="str">
            <v>266235E</v>
          </cell>
          <cell r="P102">
            <v>1</v>
          </cell>
          <cell r="Q102">
            <v>1</v>
          </cell>
          <cell r="R102">
            <v>4</v>
          </cell>
          <cell r="U102">
            <v>6</v>
          </cell>
          <cell r="X102" t="str">
            <v>26479AJ</v>
          </cell>
          <cell r="Y102" t="str">
            <v>26479AJ</v>
          </cell>
          <cell r="Z102">
            <v>20</v>
          </cell>
          <cell r="AA102">
            <v>4</v>
          </cell>
          <cell r="AB102">
            <v>1</v>
          </cell>
          <cell r="AC102">
            <v>33</v>
          </cell>
          <cell r="AD102">
            <v>15</v>
          </cell>
          <cell r="AE102">
            <v>82</v>
          </cell>
          <cell r="AF102">
            <v>155</v>
          </cell>
          <cell r="AJ102" t="str">
            <v>26478AJ</v>
          </cell>
          <cell r="AL102">
            <v>14</v>
          </cell>
          <cell r="AM102">
            <v>2</v>
          </cell>
          <cell r="AN102">
            <v>1</v>
          </cell>
          <cell r="AO102">
            <v>15</v>
          </cell>
          <cell r="AP102">
            <v>9</v>
          </cell>
          <cell r="AQ102">
            <v>28</v>
          </cell>
          <cell r="AR102">
            <v>69</v>
          </cell>
        </row>
        <row r="103">
          <cell r="B103" t="str">
            <v>6344JA2</v>
          </cell>
          <cell r="C103" t="str">
            <v>6344JA2</v>
          </cell>
          <cell r="D103">
            <v>6</v>
          </cell>
          <cell r="E103">
            <v>0</v>
          </cell>
          <cell r="F103">
            <v>7</v>
          </cell>
          <cell r="G103">
            <v>4</v>
          </cell>
          <cell r="H103">
            <v>-107</v>
          </cell>
          <cell r="I103">
            <v>1</v>
          </cell>
          <cell r="J103">
            <v>-89</v>
          </cell>
          <cell r="M103" t="str">
            <v>266235J</v>
          </cell>
          <cell r="N103" t="str">
            <v>266235J</v>
          </cell>
          <cell r="O103">
            <v>88</v>
          </cell>
          <cell r="P103">
            <v>50</v>
          </cell>
          <cell r="Q103">
            <v>52</v>
          </cell>
          <cell r="R103">
            <v>46</v>
          </cell>
          <cell r="S103">
            <v>49</v>
          </cell>
          <cell r="T103">
            <v>110</v>
          </cell>
          <cell r="U103">
            <v>395</v>
          </cell>
          <cell r="X103" t="str">
            <v>2647G2J</v>
          </cell>
          <cell r="Y103" t="str">
            <v>2647G2J</v>
          </cell>
          <cell r="Z103">
            <v>0</v>
          </cell>
          <cell r="AD103">
            <v>5</v>
          </cell>
          <cell r="AE103">
            <v>1</v>
          </cell>
          <cell r="AF103">
            <v>6</v>
          </cell>
          <cell r="AJ103" t="str">
            <v>26478AJ</v>
          </cell>
          <cell r="AK103" t="str">
            <v>26478AE</v>
          </cell>
          <cell r="AL103">
            <v>1</v>
          </cell>
          <cell r="AR103">
            <v>1</v>
          </cell>
        </row>
        <row r="104">
          <cell r="B104" t="str">
            <v>6344JA3</v>
          </cell>
          <cell r="C104" t="str">
            <v>6344JA3</v>
          </cell>
          <cell r="D104">
            <v>56</v>
          </cell>
          <cell r="E104">
            <v>0</v>
          </cell>
          <cell r="F104">
            <v>1</v>
          </cell>
          <cell r="H104">
            <v>-127</v>
          </cell>
          <cell r="J104">
            <v>-70</v>
          </cell>
          <cell r="M104" t="str">
            <v>6266G2J</v>
          </cell>
          <cell r="O104">
            <v>0</v>
          </cell>
          <cell r="P104">
            <v>0</v>
          </cell>
          <cell r="Q104">
            <v>0</v>
          </cell>
          <cell r="R104">
            <v>0</v>
          </cell>
          <cell r="S104">
            <v>0</v>
          </cell>
          <cell r="T104">
            <v>0</v>
          </cell>
          <cell r="U104">
            <v>0</v>
          </cell>
          <cell r="X104" t="str">
            <v>266123J</v>
          </cell>
          <cell r="Z104">
            <v>4</v>
          </cell>
          <cell r="AA104">
            <v>0</v>
          </cell>
          <cell r="AB104">
            <v>39</v>
          </cell>
          <cell r="AC104">
            <v>0</v>
          </cell>
          <cell r="AD104">
            <v>-1</v>
          </cell>
          <cell r="AE104">
            <v>499</v>
          </cell>
          <cell r="AF104">
            <v>541</v>
          </cell>
          <cell r="AJ104" t="str">
            <v>26478AJ</v>
          </cell>
          <cell r="AK104" t="str">
            <v>26478AJ</v>
          </cell>
          <cell r="AL104">
            <v>13</v>
          </cell>
          <cell r="AM104">
            <v>2</v>
          </cell>
          <cell r="AN104">
            <v>1</v>
          </cell>
          <cell r="AO104">
            <v>15</v>
          </cell>
          <cell r="AP104">
            <v>9</v>
          </cell>
          <cell r="AQ104">
            <v>28</v>
          </cell>
          <cell r="AR104">
            <v>68</v>
          </cell>
        </row>
        <row r="105">
          <cell r="B105" t="str">
            <v>6565A3J</v>
          </cell>
          <cell r="C105" t="str">
            <v>6565A3J</v>
          </cell>
          <cell r="D105">
            <v>11</v>
          </cell>
          <cell r="J105">
            <v>11</v>
          </cell>
          <cell r="M105" t="str">
            <v>6266G2J</v>
          </cell>
          <cell r="N105" t="str">
            <v>6266G2J</v>
          </cell>
          <cell r="O105">
            <v>0</v>
          </cell>
          <cell r="U105">
            <v>0</v>
          </cell>
          <cell r="X105" t="str">
            <v>266123J</v>
          </cell>
          <cell r="Y105" t="str">
            <v>266123J</v>
          </cell>
          <cell r="Z105">
            <v>2</v>
          </cell>
          <cell r="AB105">
            <v>39</v>
          </cell>
          <cell r="AD105">
            <v>-1</v>
          </cell>
          <cell r="AE105">
            <v>499</v>
          </cell>
          <cell r="AF105">
            <v>539</v>
          </cell>
          <cell r="AJ105" t="str">
            <v>26479AJ</v>
          </cell>
          <cell r="AK105" t="str">
            <v>26479AJ</v>
          </cell>
          <cell r="AL105">
            <v>1</v>
          </cell>
          <cell r="AN105">
            <v>-1</v>
          </cell>
          <cell r="AO105">
            <v>13</v>
          </cell>
          <cell r="AQ105">
            <v>44</v>
          </cell>
          <cell r="AR105">
            <v>57</v>
          </cell>
        </row>
        <row r="106">
          <cell r="B106" t="str">
            <v>6565A4J</v>
          </cell>
          <cell r="C106" t="str">
            <v>6565A4J</v>
          </cell>
          <cell r="D106">
            <v>5</v>
          </cell>
          <cell r="J106">
            <v>5</v>
          </cell>
          <cell r="M106" t="str">
            <v>6266G2J</v>
          </cell>
          <cell r="N106" t="str">
            <v>6266JA1</v>
          </cell>
          <cell r="O106">
            <v>0</v>
          </cell>
          <cell r="U106">
            <v>0</v>
          </cell>
          <cell r="X106" t="str">
            <v>266123J</v>
          </cell>
          <cell r="Y106" t="str">
            <v>26612WJ</v>
          </cell>
          <cell r="Z106">
            <v>2</v>
          </cell>
          <cell r="AF106">
            <v>2</v>
          </cell>
          <cell r="AJ106" t="str">
            <v>2647G2J</v>
          </cell>
          <cell r="AK106" t="str">
            <v>2647G2J</v>
          </cell>
          <cell r="AL106">
            <v>0</v>
          </cell>
          <cell r="AM106">
            <v>1</v>
          </cell>
          <cell r="AN106">
            <v>0</v>
          </cell>
          <cell r="AO106">
            <v>0</v>
          </cell>
          <cell r="AP106">
            <v>4</v>
          </cell>
          <cell r="AQ106">
            <v>3</v>
          </cell>
          <cell r="AR106">
            <v>8</v>
          </cell>
        </row>
        <row r="107">
          <cell r="B107" t="str">
            <v>6565A5J</v>
          </cell>
          <cell r="C107" t="str">
            <v>6565A5J</v>
          </cell>
          <cell r="D107">
            <v>3</v>
          </cell>
          <cell r="H107">
            <v>16</v>
          </cell>
          <cell r="J107">
            <v>19</v>
          </cell>
          <cell r="M107" t="str">
            <v>6266G2J</v>
          </cell>
          <cell r="N107" t="str">
            <v>6266JA2</v>
          </cell>
          <cell r="O107">
            <v>0</v>
          </cell>
          <cell r="U107">
            <v>0</v>
          </cell>
          <cell r="X107" t="str">
            <v>266124J</v>
          </cell>
          <cell r="Y107" t="str">
            <v>266124J</v>
          </cell>
          <cell r="Z107">
            <v>37</v>
          </cell>
          <cell r="AA107">
            <v>36</v>
          </cell>
          <cell r="AB107">
            <v>13</v>
          </cell>
          <cell r="AC107">
            <v>78</v>
          </cell>
          <cell r="AD107">
            <v>45</v>
          </cell>
          <cell r="AE107">
            <v>55</v>
          </cell>
          <cell r="AF107">
            <v>264</v>
          </cell>
          <cell r="AJ107" t="str">
            <v>2647G5J</v>
          </cell>
          <cell r="AK107" t="str">
            <v>2647G5J</v>
          </cell>
          <cell r="AL107">
            <v>0</v>
          </cell>
          <cell r="AM107">
            <v>1</v>
          </cell>
          <cell r="AQ107">
            <v>1</v>
          </cell>
          <cell r="AR107">
            <v>2</v>
          </cell>
        </row>
        <row r="108">
          <cell r="B108" t="str">
            <v>6565B1J</v>
          </cell>
          <cell r="C108" t="str">
            <v>6565B1J</v>
          </cell>
          <cell r="D108">
            <v>0</v>
          </cell>
          <cell r="G108">
            <v>0</v>
          </cell>
          <cell r="J108">
            <v>0</v>
          </cell>
          <cell r="M108" t="str">
            <v>6266G2J</v>
          </cell>
          <cell r="N108" t="str">
            <v>6266S2J</v>
          </cell>
          <cell r="O108">
            <v>0</v>
          </cell>
          <cell r="U108">
            <v>0</v>
          </cell>
          <cell r="X108" t="str">
            <v>266125J</v>
          </cell>
          <cell r="Y108" t="str">
            <v>266125J</v>
          </cell>
          <cell r="Z108">
            <v>90</v>
          </cell>
          <cell r="AA108">
            <v>38</v>
          </cell>
          <cell r="AB108">
            <v>31</v>
          </cell>
          <cell r="AC108">
            <v>14</v>
          </cell>
          <cell r="AD108">
            <v>48</v>
          </cell>
          <cell r="AE108">
            <v>88</v>
          </cell>
          <cell r="AF108">
            <v>309</v>
          </cell>
          <cell r="AJ108" t="str">
            <v>265542J</v>
          </cell>
          <cell r="AK108" t="str">
            <v>265542J</v>
          </cell>
          <cell r="AL108">
            <v>0</v>
          </cell>
          <cell r="AR108">
            <v>0</v>
          </cell>
        </row>
        <row r="109">
          <cell r="B109" t="str">
            <v>6565B2J</v>
          </cell>
          <cell r="C109" t="str">
            <v>6565B2J</v>
          </cell>
          <cell r="D109">
            <v>1</v>
          </cell>
          <cell r="E109">
            <v>0</v>
          </cell>
          <cell r="H109">
            <v>0</v>
          </cell>
          <cell r="J109">
            <v>1</v>
          </cell>
          <cell r="M109" t="str">
            <v>6266G4J</v>
          </cell>
          <cell r="N109" t="str">
            <v>6266G4J</v>
          </cell>
          <cell r="O109">
            <v>0</v>
          </cell>
          <cell r="U109">
            <v>0</v>
          </cell>
          <cell r="X109" t="str">
            <v>26612CJ</v>
          </cell>
          <cell r="Y109" t="str">
            <v>26612CJ</v>
          </cell>
          <cell r="Z109">
            <v>37</v>
          </cell>
          <cell r="AA109">
            <v>21</v>
          </cell>
          <cell r="AB109">
            <v>7</v>
          </cell>
          <cell r="AC109">
            <v>17</v>
          </cell>
          <cell r="AD109">
            <v>58</v>
          </cell>
          <cell r="AE109">
            <v>96</v>
          </cell>
          <cell r="AF109">
            <v>236</v>
          </cell>
          <cell r="AJ109" t="str">
            <v>265592J</v>
          </cell>
          <cell r="AK109" t="str">
            <v>265592J</v>
          </cell>
          <cell r="AL109">
            <v>0</v>
          </cell>
          <cell r="AR109">
            <v>0</v>
          </cell>
        </row>
        <row r="110">
          <cell r="B110" t="str">
            <v>6565B3J</v>
          </cell>
          <cell r="C110" t="str">
            <v>6565B3J</v>
          </cell>
          <cell r="H110">
            <v>19</v>
          </cell>
          <cell r="J110">
            <v>19</v>
          </cell>
          <cell r="M110" t="str">
            <v>634424J</v>
          </cell>
          <cell r="O110">
            <v>48</v>
          </cell>
          <cell r="P110">
            <v>5</v>
          </cell>
          <cell r="Q110">
            <v>0</v>
          </cell>
          <cell r="R110">
            <v>0</v>
          </cell>
          <cell r="S110">
            <v>-1</v>
          </cell>
          <cell r="T110">
            <v>8</v>
          </cell>
          <cell r="U110">
            <v>60</v>
          </cell>
          <cell r="X110" t="str">
            <v>26612DJ</v>
          </cell>
          <cell r="Y110" t="str">
            <v>26612DJ</v>
          </cell>
          <cell r="Z110">
            <v>-1</v>
          </cell>
          <cell r="AB110">
            <v>1</v>
          </cell>
          <cell r="AC110">
            <v>8</v>
          </cell>
          <cell r="AF110">
            <v>8</v>
          </cell>
          <cell r="AJ110" t="str">
            <v>266123J</v>
          </cell>
          <cell r="AL110">
            <v>0</v>
          </cell>
          <cell r="AM110">
            <v>0</v>
          </cell>
          <cell r="AN110">
            <v>-6</v>
          </cell>
          <cell r="AO110">
            <v>0</v>
          </cell>
          <cell r="AP110">
            <v>0</v>
          </cell>
          <cell r="AQ110">
            <v>101</v>
          </cell>
          <cell r="AR110">
            <v>95</v>
          </cell>
        </row>
        <row r="111">
          <cell r="B111" t="str">
            <v>6579LDJ</v>
          </cell>
          <cell r="C111" t="str">
            <v>6579LDJ</v>
          </cell>
          <cell r="D111">
            <v>25</v>
          </cell>
          <cell r="E111">
            <v>2</v>
          </cell>
          <cell r="H111">
            <v>77</v>
          </cell>
          <cell r="I111">
            <v>0</v>
          </cell>
          <cell r="J111">
            <v>104</v>
          </cell>
          <cell r="M111" t="str">
            <v>634424J</v>
          </cell>
          <cell r="N111" t="str">
            <v>634424J</v>
          </cell>
          <cell r="O111">
            <v>48</v>
          </cell>
          <cell r="P111">
            <v>5</v>
          </cell>
          <cell r="T111">
            <v>8</v>
          </cell>
          <cell r="U111">
            <v>61</v>
          </cell>
          <cell r="X111" t="str">
            <v>266228J</v>
          </cell>
          <cell r="Y111" t="str">
            <v>266228J</v>
          </cell>
          <cell r="Z111">
            <v>23</v>
          </cell>
          <cell r="AA111">
            <v>106</v>
          </cell>
          <cell r="AC111">
            <v>9</v>
          </cell>
          <cell r="AD111">
            <v>19</v>
          </cell>
          <cell r="AE111">
            <v>3</v>
          </cell>
          <cell r="AF111">
            <v>160</v>
          </cell>
          <cell r="AJ111" t="str">
            <v>266123J</v>
          </cell>
          <cell r="AK111" t="str">
            <v>266123J</v>
          </cell>
          <cell r="AL111">
            <v>0</v>
          </cell>
          <cell r="AN111">
            <v>-6</v>
          </cell>
          <cell r="AO111">
            <v>0</v>
          </cell>
          <cell r="AQ111">
            <v>101</v>
          </cell>
          <cell r="AR111">
            <v>95</v>
          </cell>
        </row>
        <row r="112">
          <cell r="B112" t="str">
            <v>6579LEJ</v>
          </cell>
          <cell r="C112" t="str">
            <v>6579LEJ</v>
          </cell>
          <cell r="D112">
            <v>31</v>
          </cell>
          <cell r="G112">
            <v>26</v>
          </cell>
          <cell r="H112">
            <v>5</v>
          </cell>
          <cell r="I112">
            <v>65</v>
          </cell>
          <cell r="J112">
            <v>127</v>
          </cell>
          <cell r="M112" t="str">
            <v>634424J</v>
          </cell>
          <cell r="N112" t="str">
            <v>6344JA1</v>
          </cell>
          <cell r="S112">
            <v>-1</v>
          </cell>
          <cell r="T112">
            <v>0</v>
          </cell>
          <cell r="U112">
            <v>-1</v>
          </cell>
          <cell r="X112" t="str">
            <v>266233J</v>
          </cell>
          <cell r="Y112" t="str">
            <v>266233J</v>
          </cell>
          <cell r="Z112">
            <v>20</v>
          </cell>
          <cell r="AA112">
            <v>24</v>
          </cell>
          <cell r="AB112">
            <v>5</v>
          </cell>
          <cell r="AC112">
            <v>46</v>
          </cell>
          <cell r="AD112">
            <v>35</v>
          </cell>
          <cell r="AE112">
            <v>18</v>
          </cell>
          <cell r="AF112">
            <v>148</v>
          </cell>
          <cell r="AJ112" t="str">
            <v>266123J</v>
          </cell>
          <cell r="AK112" t="str">
            <v>26612WJ</v>
          </cell>
          <cell r="AL112">
            <v>0</v>
          </cell>
          <cell r="AO112">
            <v>0</v>
          </cell>
          <cell r="AR112">
            <v>0</v>
          </cell>
        </row>
        <row r="113">
          <cell r="B113" t="str">
            <v>6579LJJ</v>
          </cell>
          <cell r="C113" t="str">
            <v>6579LJJ</v>
          </cell>
          <cell r="D113">
            <v>7</v>
          </cell>
          <cell r="G113">
            <v>48</v>
          </cell>
          <cell r="H113">
            <v>103</v>
          </cell>
          <cell r="I113">
            <v>81</v>
          </cell>
          <cell r="J113">
            <v>239</v>
          </cell>
          <cell r="M113" t="str">
            <v>6344JA2</v>
          </cell>
          <cell r="N113" t="str">
            <v>6344JA2</v>
          </cell>
          <cell r="O113">
            <v>2</v>
          </cell>
          <cell r="Q113">
            <v>2</v>
          </cell>
          <cell r="R113">
            <v>4</v>
          </cell>
          <cell r="S113">
            <v>-6</v>
          </cell>
          <cell r="T113">
            <v>-1</v>
          </cell>
          <cell r="U113">
            <v>1</v>
          </cell>
          <cell r="X113" t="str">
            <v>266234J</v>
          </cell>
          <cell r="Z113">
            <v>43</v>
          </cell>
          <cell r="AA113">
            <v>47</v>
          </cell>
          <cell r="AB113">
            <v>17</v>
          </cell>
          <cell r="AC113">
            <v>63</v>
          </cell>
          <cell r="AD113">
            <v>205</v>
          </cell>
          <cell r="AE113">
            <v>124</v>
          </cell>
          <cell r="AF113">
            <v>499</v>
          </cell>
          <cell r="AJ113" t="str">
            <v>266124J</v>
          </cell>
          <cell r="AK113" t="str">
            <v>266124J</v>
          </cell>
          <cell r="AL113">
            <v>5</v>
          </cell>
          <cell r="AM113">
            <v>3</v>
          </cell>
          <cell r="AN113">
            <v>-2</v>
          </cell>
          <cell r="AQ113">
            <v>3</v>
          </cell>
          <cell r="AR113">
            <v>9</v>
          </cell>
        </row>
        <row r="114">
          <cell r="B114" t="str">
            <v>6579NAJ</v>
          </cell>
          <cell r="C114" t="str">
            <v>6579NAJ</v>
          </cell>
          <cell r="D114">
            <v>1</v>
          </cell>
          <cell r="E114">
            <v>0</v>
          </cell>
          <cell r="F114">
            <v>3</v>
          </cell>
          <cell r="G114">
            <v>0</v>
          </cell>
          <cell r="H114">
            <v>0</v>
          </cell>
          <cell r="I114">
            <v>16</v>
          </cell>
          <cell r="J114">
            <v>21</v>
          </cell>
          <cell r="M114" t="str">
            <v>6344JA3</v>
          </cell>
          <cell r="N114" t="str">
            <v>6344JA3</v>
          </cell>
          <cell r="O114">
            <v>39</v>
          </cell>
          <cell r="Q114">
            <v>1</v>
          </cell>
          <cell r="S114">
            <v>0</v>
          </cell>
          <cell r="U114">
            <v>40</v>
          </cell>
          <cell r="X114" t="str">
            <v>266234J</v>
          </cell>
          <cell r="Y114" t="str">
            <v>266234E</v>
          </cell>
          <cell r="AA114">
            <v>1</v>
          </cell>
          <cell r="AF114">
            <v>1</v>
          </cell>
          <cell r="AJ114" t="str">
            <v>266125J</v>
          </cell>
          <cell r="AK114" t="str">
            <v>266125J</v>
          </cell>
          <cell r="AL114">
            <v>7</v>
          </cell>
          <cell r="AM114">
            <v>31</v>
          </cell>
          <cell r="AN114">
            <v>-6</v>
          </cell>
          <cell r="AO114">
            <v>8</v>
          </cell>
          <cell r="AP114">
            <v>11</v>
          </cell>
          <cell r="AQ114">
            <v>5</v>
          </cell>
          <cell r="AR114">
            <v>56</v>
          </cell>
        </row>
        <row r="115">
          <cell r="B115" t="str">
            <v>6579NBJ</v>
          </cell>
          <cell r="C115" t="str">
            <v>6579NBJ</v>
          </cell>
          <cell r="D115">
            <v>14</v>
          </cell>
          <cell r="E115">
            <v>3</v>
          </cell>
          <cell r="G115">
            <v>25</v>
          </cell>
          <cell r="H115">
            <v>32</v>
          </cell>
          <cell r="I115">
            <v>39</v>
          </cell>
          <cell r="J115">
            <v>113</v>
          </cell>
          <cell r="M115" t="str">
            <v>6565A3J</v>
          </cell>
          <cell r="N115" t="str">
            <v>6565A3J</v>
          </cell>
          <cell r="O115">
            <v>1</v>
          </cell>
          <cell r="U115">
            <v>1</v>
          </cell>
          <cell r="X115" t="str">
            <v>266234J</v>
          </cell>
          <cell r="Y115" t="str">
            <v>266234J</v>
          </cell>
          <cell r="Z115">
            <v>43</v>
          </cell>
          <cell r="AA115">
            <v>46</v>
          </cell>
          <cell r="AB115">
            <v>17</v>
          </cell>
          <cell r="AC115">
            <v>63</v>
          </cell>
          <cell r="AD115">
            <v>205</v>
          </cell>
          <cell r="AE115">
            <v>124</v>
          </cell>
          <cell r="AF115">
            <v>498</v>
          </cell>
          <cell r="AJ115" t="str">
            <v>26612CJ</v>
          </cell>
          <cell r="AK115" t="str">
            <v>26612CJ</v>
          </cell>
          <cell r="AL115">
            <v>4</v>
          </cell>
          <cell r="AM115">
            <v>3</v>
          </cell>
          <cell r="AN115">
            <v>-5</v>
          </cell>
          <cell r="AO115">
            <v>7</v>
          </cell>
          <cell r="AP115">
            <v>1</v>
          </cell>
          <cell r="AQ115">
            <v>3</v>
          </cell>
          <cell r="AR115">
            <v>13</v>
          </cell>
        </row>
        <row r="116">
          <cell r="B116" t="str">
            <v>6579NJJ</v>
          </cell>
          <cell r="C116" t="str">
            <v>6579NJJ</v>
          </cell>
          <cell r="D116">
            <v>1</v>
          </cell>
          <cell r="E116">
            <v>5</v>
          </cell>
          <cell r="G116">
            <v>18</v>
          </cell>
          <cell r="H116">
            <v>57</v>
          </cell>
          <cell r="I116">
            <v>37</v>
          </cell>
          <cell r="J116">
            <v>118</v>
          </cell>
          <cell r="M116" t="str">
            <v>6565A4J</v>
          </cell>
          <cell r="N116" t="str">
            <v>6565A4J</v>
          </cell>
          <cell r="O116">
            <v>0</v>
          </cell>
          <cell r="U116">
            <v>0</v>
          </cell>
          <cell r="X116" t="str">
            <v>266235J</v>
          </cell>
          <cell r="Z116">
            <v>76</v>
          </cell>
          <cell r="AA116">
            <v>79</v>
          </cell>
          <cell r="AB116">
            <v>47</v>
          </cell>
          <cell r="AC116">
            <v>86</v>
          </cell>
          <cell r="AD116">
            <v>94</v>
          </cell>
          <cell r="AE116">
            <v>161</v>
          </cell>
          <cell r="AF116">
            <v>543</v>
          </cell>
          <cell r="AJ116" t="str">
            <v>26612DJ</v>
          </cell>
          <cell r="AK116" t="str">
            <v>26612DJ</v>
          </cell>
          <cell r="AL116">
            <v>0</v>
          </cell>
          <cell r="AN116">
            <v>-1</v>
          </cell>
          <cell r="AO116">
            <v>0</v>
          </cell>
          <cell r="AR116">
            <v>-1</v>
          </cell>
        </row>
        <row r="117">
          <cell r="B117" t="str">
            <v>6579PCJ</v>
          </cell>
          <cell r="C117" t="str">
            <v>6579PCJ</v>
          </cell>
          <cell r="D117">
            <v>32</v>
          </cell>
          <cell r="E117">
            <v>2</v>
          </cell>
          <cell r="G117">
            <v>0</v>
          </cell>
          <cell r="H117">
            <v>0</v>
          </cell>
          <cell r="I117">
            <v>1</v>
          </cell>
          <cell r="J117">
            <v>35</v>
          </cell>
          <cell r="M117" t="str">
            <v>6565A5J</v>
          </cell>
          <cell r="N117" t="str">
            <v>6565A5J</v>
          </cell>
          <cell r="O117">
            <v>1</v>
          </cell>
          <cell r="U117">
            <v>1</v>
          </cell>
          <cell r="X117" t="str">
            <v>266235J</v>
          </cell>
          <cell r="Y117" t="str">
            <v>266235E</v>
          </cell>
          <cell r="AA117">
            <v>1</v>
          </cell>
          <cell r="AF117">
            <v>1</v>
          </cell>
          <cell r="AJ117" t="str">
            <v>266228J</v>
          </cell>
          <cell r="AK117" t="str">
            <v>266228J</v>
          </cell>
          <cell r="AL117">
            <v>17</v>
          </cell>
          <cell r="AM117">
            <v>19</v>
          </cell>
          <cell r="AO117">
            <v>38</v>
          </cell>
          <cell r="AP117">
            <v>8</v>
          </cell>
          <cell r="AQ117">
            <v>1</v>
          </cell>
          <cell r="AR117">
            <v>83</v>
          </cell>
        </row>
        <row r="118">
          <cell r="B118" t="str">
            <v>6579PDJ</v>
          </cell>
          <cell r="C118" t="str">
            <v>6579PDJ</v>
          </cell>
          <cell r="D118">
            <v>5</v>
          </cell>
          <cell r="E118">
            <v>4</v>
          </cell>
          <cell r="G118">
            <v>28</v>
          </cell>
          <cell r="H118">
            <v>5</v>
          </cell>
          <cell r="I118">
            <v>13</v>
          </cell>
          <cell r="J118">
            <v>55</v>
          </cell>
          <cell r="M118" t="str">
            <v>6565B1J</v>
          </cell>
          <cell r="N118" t="str">
            <v>6565B1J</v>
          </cell>
          <cell r="S118">
            <v>-1</v>
          </cell>
          <cell r="U118">
            <v>-1</v>
          </cell>
          <cell r="X118" t="str">
            <v>266235J</v>
          </cell>
          <cell r="Y118" t="str">
            <v>266235J</v>
          </cell>
          <cell r="Z118">
            <v>76</v>
          </cell>
          <cell r="AA118">
            <v>78</v>
          </cell>
          <cell r="AB118">
            <v>47</v>
          </cell>
          <cell r="AC118">
            <v>86</v>
          </cell>
          <cell r="AD118">
            <v>94</v>
          </cell>
          <cell r="AE118">
            <v>161</v>
          </cell>
          <cell r="AF118">
            <v>542</v>
          </cell>
          <cell r="AJ118" t="str">
            <v>266233J</v>
          </cell>
          <cell r="AK118" t="str">
            <v>266233J</v>
          </cell>
          <cell r="AL118">
            <v>8</v>
          </cell>
          <cell r="AM118">
            <v>4</v>
          </cell>
          <cell r="AN118">
            <v>-5</v>
          </cell>
          <cell r="AO118">
            <v>17</v>
          </cell>
          <cell r="AP118">
            <v>44</v>
          </cell>
          <cell r="AQ118">
            <v>5</v>
          </cell>
          <cell r="AR118">
            <v>73</v>
          </cell>
        </row>
        <row r="119">
          <cell r="B119" t="str">
            <v>6579PJJ</v>
          </cell>
          <cell r="C119" t="str">
            <v>6579PJJ</v>
          </cell>
          <cell r="D119">
            <v>1</v>
          </cell>
          <cell r="E119">
            <v>3</v>
          </cell>
          <cell r="G119">
            <v>30</v>
          </cell>
          <cell r="H119">
            <v>66</v>
          </cell>
          <cell r="I119">
            <v>38</v>
          </cell>
          <cell r="J119">
            <v>138</v>
          </cell>
          <cell r="M119" t="str">
            <v>6565B2J</v>
          </cell>
          <cell r="N119" t="str">
            <v>6565B2J</v>
          </cell>
          <cell r="O119">
            <v>0</v>
          </cell>
          <cell r="T119">
            <v>3</v>
          </cell>
          <cell r="U119">
            <v>3</v>
          </cell>
          <cell r="X119" t="str">
            <v>26623RJ</v>
          </cell>
          <cell r="Y119" t="str">
            <v>26623RJ</v>
          </cell>
          <cell r="Z119">
            <v>7</v>
          </cell>
          <cell r="AA119">
            <v>3</v>
          </cell>
          <cell r="AC119">
            <v>2</v>
          </cell>
          <cell r="AD119">
            <v>8</v>
          </cell>
          <cell r="AE119">
            <v>4</v>
          </cell>
          <cell r="AF119">
            <v>24</v>
          </cell>
          <cell r="AJ119" t="str">
            <v>266234J</v>
          </cell>
          <cell r="AK119" t="str">
            <v>266234J</v>
          </cell>
          <cell r="AL119">
            <v>20</v>
          </cell>
          <cell r="AM119">
            <v>27</v>
          </cell>
          <cell r="AN119">
            <v>20</v>
          </cell>
          <cell r="AO119">
            <v>40</v>
          </cell>
          <cell r="AP119">
            <v>8</v>
          </cell>
          <cell r="AQ119">
            <v>7</v>
          </cell>
          <cell r="AR119">
            <v>122</v>
          </cell>
        </row>
        <row r="120">
          <cell r="B120" t="str">
            <v>664313J</v>
          </cell>
          <cell r="C120" t="str">
            <v>664313J</v>
          </cell>
          <cell r="D120">
            <v>1</v>
          </cell>
          <cell r="F120">
            <v>1</v>
          </cell>
          <cell r="G120">
            <v>1</v>
          </cell>
          <cell r="H120">
            <v>38</v>
          </cell>
          <cell r="I120">
            <v>0</v>
          </cell>
          <cell r="J120">
            <v>41</v>
          </cell>
          <cell r="M120" t="str">
            <v>6565B3J</v>
          </cell>
          <cell r="N120" t="str">
            <v>6565B3J</v>
          </cell>
          <cell r="S120">
            <v>2</v>
          </cell>
          <cell r="U120">
            <v>2</v>
          </cell>
          <cell r="X120" t="str">
            <v>26623SJ</v>
          </cell>
          <cell r="Y120" t="str">
            <v>26623SJ</v>
          </cell>
          <cell r="Z120">
            <v>0</v>
          </cell>
          <cell r="AB120">
            <v>1</v>
          </cell>
          <cell r="AE120">
            <v>2</v>
          </cell>
          <cell r="AF120">
            <v>3</v>
          </cell>
          <cell r="AJ120" t="str">
            <v>266235J</v>
          </cell>
          <cell r="AL120">
            <v>55</v>
          </cell>
          <cell r="AM120">
            <v>46</v>
          </cell>
          <cell r="AN120">
            <v>27</v>
          </cell>
          <cell r="AO120">
            <v>27</v>
          </cell>
          <cell r="AP120">
            <v>17</v>
          </cell>
          <cell r="AQ120">
            <v>6</v>
          </cell>
          <cell r="AR120">
            <v>178</v>
          </cell>
        </row>
        <row r="121">
          <cell r="B121" t="str">
            <v>683631J</v>
          </cell>
          <cell r="C121" t="str">
            <v>683631J</v>
          </cell>
          <cell r="D121">
            <v>10</v>
          </cell>
          <cell r="G121">
            <v>32</v>
          </cell>
          <cell r="H121">
            <v>10</v>
          </cell>
          <cell r="I121">
            <v>0</v>
          </cell>
          <cell r="J121">
            <v>53</v>
          </cell>
          <cell r="M121" t="str">
            <v>6579LDJ</v>
          </cell>
          <cell r="N121" t="str">
            <v>6579LDJ</v>
          </cell>
          <cell r="O121">
            <v>18</v>
          </cell>
          <cell r="P121">
            <v>4</v>
          </cell>
          <cell r="S121">
            <v>158</v>
          </cell>
          <cell r="T121">
            <v>1</v>
          </cell>
          <cell r="U121">
            <v>181</v>
          </cell>
          <cell r="X121" t="str">
            <v>26623VJ</v>
          </cell>
          <cell r="Y121" t="str">
            <v>26623VJ</v>
          </cell>
          <cell r="Z121">
            <v>0</v>
          </cell>
          <cell r="AA121">
            <v>2</v>
          </cell>
          <cell r="AE121">
            <v>1</v>
          </cell>
          <cell r="AF121">
            <v>3</v>
          </cell>
          <cell r="AJ121" t="str">
            <v>266235J</v>
          </cell>
          <cell r="AK121" t="str">
            <v>266235E</v>
          </cell>
          <cell r="AL121">
            <v>0</v>
          </cell>
          <cell r="AN121">
            <v>0</v>
          </cell>
          <cell r="AR121">
            <v>0</v>
          </cell>
        </row>
        <row r="122">
          <cell r="B122" t="str">
            <v>683635J</v>
          </cell>
          <cell r="C122" t="str">
            <v>683635J</v>
          </cell>
          <cell r="G122">
            <v>10</v>
          </cell>
          <cell r="J122">
            <v>10</v>
          </cell>
          <cell r="M122" t="str">
            <v>6579LEJ</v>
          </cell>
          <cell r="N122" t="str">
            <v>6579LEJ</v>
          </cell>
          <cell r="O122">
            <v>23</v>
          </cell>
          <cell r="R122">
            <v>12</v>
          </cell>
          <cell r="S122">
            <v>39</v>
          </cell>
          <cell r="T122">
            <v>43</v>
          </cell>
          <cell r="U122">
            <v>117</v>
          </cell>
          <cell r="X122" t="str">
            <v>6266G2J</v>
          </cell>
          <cell r="Z122">
            <v>137</v>
          </cell>
          <cell r="AA122">
            <v>14</v>
          </cell>
          <cell r="AB122">
            <v>13</v>
          </cell>
          <cell r="AC122">
            <v>31</v>
          </cell>
          <cell r="AD122">
            <v>329</v>
          </cell>
          <cell r="AE122">
            <v>34</v>
          </cell>
          <cell r="AF122">
            <v>558</v>
          </cell>
          <cell r="AJ122" t="str">
            <v>266235J</v>
          </cell>
          <cell r="AK122" t="str">
            <v>266235J</v>
          </cell>
          <cell r="AL122">
            <v>55</v>
          </cell>
          <cell r="AM122">
            <v>46</v>
          </cell>
          <cell r="AN122">
            <v>27</v>
          </cell>
          <cell r="AO122">
            <v>27</v>
          </cell>
          <cell r="AP122">
            <v>17</v>
          </cell>
          <cell r="AQ122">
            <v>6</v>
          </cell>
          <cell r="AR122">
            <v>178</v>
          </cell>
        </row>
        <row r="123">
          <cell r="B123" t="str">
            <v>6841EAJ</v>
          </cell>
          <cell r="C123" t="str">
            <v>6841EAJ</v>
          </cell>
          <cell r="D123">
            <v>9</v>
          </cell>
          <cell r="G123">
            <v>35</v>
          </cell>
          <cell r="H123">
            <v>31</v>
          </cell>
          <cell r="I123">
            <v>35</v>
          </cell>
          <cell r="J123">
            <v>110</v>
          </cell>
          <cell r="M123" t="str">
            <v>6579LJJ</v>
          </cell>
          <cell r="N123" t="str">
            <v>6579LJJ</v>
          </cell>
          <cell r="O123">
            <v>3</v>
          </cell>
          <cell r="R123">
            <v>16</v>
          </cell>
          <cell r="S123">
            <v>94</v>
          </cell>
          <cell r="T123">
            <v>64</v>
          </cell>
          <cell r="U123">
            <v>177</v>
          </cell>
          <cell r="X123" t="str">
            <v>6266G2J</v>
          </cell>
          <cell r="Y123" t="str">
            <v>6266G2J</v>
          </cell>
          <cell r="Z123">
            <v>50</v>
          </cell>
          <cell r="AB123">
            <v>5</v>
          </cell>
          <cell r="AC123">
            <v>9</v>
          </cell>
          <cell r="AD123">
            <v>96</v>
          </cell>
          <cell r="AE123">
            <v>7</v>
          </cell>
          <cell r="AF123">
            <v>167</v>
          </cell>
          <cell r="AJ123" t="str">
            <v>26623RJ</v>
          </cell>
          <cell r="AK123" t="str">
            <v>26623RJ</v>
          </cell>
          <cell r="AL123">
            <v>1</v>
          </cell>
          <cell r="AM123">
            <v>1</v>
          </cell>
          <cell r="AO123">
            <v>2</v>
          </cell>
          <cell r="AR123">
            <v>4</v>
          </cell>
        </row>
        <row r="124">
          <cell r="B124" t="str">
            <v>6841GAJ</v>
          </cell>
          <cell r="C124" t="str">
            <v>6841GAJ</v>
          </cell>
          <cell r="D124">
            <v>10</v>
          </cell>
          <cell r="E124">
            <v>1</v>
          </cell>
          <cell r="G124">
            <v>52</v>
          </cell>
          <cell r="H124">
            <v>51</v>
          </cell>
          <cell r="I124">
            <v>37</v>
          </cell>
          <cell r="J124">
            <v>151</v>
          </cell>
          <cell r="M124" t="str">
            <v>6579NAJ</v>
          </cell>
          <cell r="N124" t="str">
            <v>6579NAJ</v>
          </cell>
          <cell r="O124">
            <v>3</v>
          </cell>
          <cell r="Q124">
            <v>3</v>
          </cell>
          <cell r="S124">
            <v>4</v>
          </cell>
          <cell r="T124">
            <v>5</v>
          </cell>
          <cell r="U124">
            <v>15</v>
          </cell>
          <cell r="X124" t="str">
            <v>6266G2J</v>
          </cell>
          <cell r="Y124" t="str">
            <v>6266JA1</v>
          </cell>
          <cell r="Z124">
            <v>33</v>
          </cell>
          <cell r="AA124">
            <v>6</v>
          </cell>
          <cell r="AB124">
            <v>0</v>
          </cell>
          <cell r="AC124">
            <v>4</v>
          </cell>
          <cell r="AD124">
            <v>45</v>
          </cell>
          <cell r="AE124">
            <v>11</v>
          </cell>
          <cell r="AF124">
            <v>99</v>
          </cell>
          <cell r="AJ124" t="str">
            <v>26623SJ</v>
          </cell>
          <cell r="AK124" t="str">
            <v>26623SJ</v>
          </cell>
          <cell r="AL124">
            <v>1</v>
          </cell>
          <cell r="AN124">
            <v>0</v>
          </cell>
          <cell r="AQ124">
            <v>0</v>
          </cell>
          <cell r="AR124">
            <v>1</v>
          </cell>
        </row>
        <row r="125">
          <cell r="B125" t="str">
            <v>6845NBJ</v>
          </cell>
          <cell r="C125" t="str">
            <v>6845NBJ</v>
          </cell>
          <cell r="G125">
            <v>18</v>
          </cell>
          <cell r="H125">
            <v>10</v>
          </cell>
          <cell r="J125">
            <v>28</v>
          </cell>
          <cell r="M125" t="str">
            <v>6579NBJ</v>
          </cell>
          <cell r="N125" t="str">
            <v>6579NBJ</v>
          </cell>
          <cell r="O125">
            <v>12</v>
          </cell>
          <cell r="P125">
            <v>3</v>
          </cell>
          <cell r="R125">
            <v>7</v>
          </cell>
          <cell r="S125">
            <v>39</v>
          </cell>
          <cell r="T125">
            <v>12</v>
          </cell>
          <cell r="U125">
            <v>73</v>
          </cell>
          <cell r="X125" t="str">
            <v>6266G2J</v>
          </cell>
          <cell r="Y125" t="str">
            <v>6266JA2</v>
          </cell>
          <cell r="Z125">
            <v>30</v>
          </cell>
          <cell r="AA125">
            <v>1</v>
          </cell>
          <cell r="AB125">
            <v>8</v>
          </cell>
          <cell r="AC125">
            <v>8</v>
          </cell>
          <cell r="AD125">
            <v>90</v>
          </cell>
          <cell r="AE125">
            <v>10</v>
          </cell>
          <cell r="AF125">
            <v>147</v>
          </cell>
          <cell r="AJ125" t="str">
            <v>26623VJ</v>
          </cell>
          <cell r="AK125" t="str">
            <v>26623VJ</v>
          </cell>
          <cell r="AL125">
            <v>3</v>
          </cell>
          <cell r="AM125">
            <v>0</v>
          </cell>
          <cell r="AQ125">
            <v>2</v>
          </cell>
          <cell r="AR125">
            <v>5</v>
          </cell>
        </row>
        <row r="126">
          <cell r="B126" t="str">
            <v>684920J</v>
          </cell>
          <cell r="C126" t="str">
            <v>684920J</v>
          </cell>
          <cell r="H126">
            <v>2</v>
          </cell>
          <cell r="J126">
            <v>2</v>
          </cell>
          <cell r="M126" t="str">
            <v>6579NJJ</v>
          </cell>
          <cell r="N126" t="str">
            <v>6579NJJ</v>
          </cell>
          <cell r="O126">
            <v>3</v>
          </cell>
          <cell r="Q126">
            <v>0</v>
          </cell>
          <cell r="R126">
            <v>5</v>
          </cell>
          <cell r="S126">
            <v>44</v>
          </cell>
          <cell r="T126">
            <v>23</v>
          </cell>
          <cell r="U126">
            <v>75</v>
          </cell>
          <cell r="X126" t="str">
            <v>6266G2J</v>
          </cell>
          <cell r="Y126" t="str">
            <v>6266JA3</v>
          </cell>
          <cell r="AD126">
            <v>21</v>
          </cell>
          <cell r="AE126">
            <v>1</v>
          </cell>
          <cell r="AF126">
            <v>22</v>
          </cell>
          <cell r="AJ126" t="str">
            <v>6266G2J</v>
          </cell>
          <cell r="AL126">
            <v>171</v>
          </cell>
          <cell r="AM126">
            <v>18</v>
          </cell>
          <cell r="AN126">
            <v>-6</v>
          </cell>
          <cell r="AO126">
            <v>51</v>
          </cell>
          <cell r="AP126">
            <v>192</v>
          </cell>
          <cell r="AQ126">
            <v>16</v>
          </cell>
          <cell r="AR126">
            <v>442</v>
          </cell>
        </row>
        <row r="127">
          <cell r="B127" t="str">
            <v>68625CJ</v>
          </cell>
          <cell r="C127" t="str">
            <v>68625CJ</v>
          </cell>
          <cell r="H127">
            <v>1</v>
          </cell>
          <cell r="I127">
            <v>5</v>
          </cell>
          <cell r="J127">
            <v>6</v>
          </cell>
          <cell r="M127" t="str">
            <v>6579PCJ</v>
          </cell>
          <cell r="N127" t="str">
            <v>6579PCJ</v>
          </cell>
          <cell r="O127">
            <v>14</v>
          </cell>
          <cell r="P127">
            <v>2</v>
          </cell>
          <cell r="T127">
            <v>0</v>
          </cell>
          <cell r="U127">
            <v>16</v>
          </cell>
          <cell r="X127" t="str">
            <v>6266G2J</v>
          </cell>
          <cell r="Y127" t="str">
            <v>6266JA4</v>
          </cell>
          <cell r="Z127">
            <v>0</v>
          </cell>
          <cell r="AE127">
            <v>0</v>
          </cell>
          <cell r="AF127">
            <v>0</v>
          </cell>
          <cell r="AJ127" t="str">
            <v>6266G2J</v>
          </cell>
          <cell r="AK127" t="str">
            <v>6266G2J</v>
          </cell>
          <cell r="AL127">
            <v>56</v>
          </cell>
          <cell r="AM127">
            <v>5</v>
          </cell>
          <cell r="AN127">
            <v>2</v>
          </cell>
          <cell r="AO127">
            <v>32</v>
          </cell>
          <cell r="AP127">
            <v>92</v>
          </cell>
          <cell r="AQ127">
            <v>3</v>
          </cell>
          <cell r="AR127">
            <v>190</v>
          </cell>
        </row>
        <row r="128">
          <cell r="B128" t="str">
            <v>68625DJ</v>
          </cell>
          <cell r="C128" t="str">
            <v>68625DJ</v>
          </cell>
          <cell r="D128">
            <v>0</v>
          </cell>
          <cell r="J128">
            <v>0</v>
          </cell>
          <cell r="M128" t="str">
            <v>6579PDJ</v>
          </cell>
          <cell r="N128" t="str">
            <v>6579PDJ</v>
          </cell>
          <cell r="O128">
            <v>6</v>
          </cell>
          <cell r="P128">
            <v>1</v>
          </cell>
          <cell r="R128">
            <v>6</v>
          </cell>
          <cell r="S128">
            <v>18</v>
          </cell>
          <cell r="T128">
            <v>7</v>
          </cell>
          <cell r="U128">
            <v>38</v>
          </cell>
          <cell r="X128" t="str">
            <v>6266G2J</v>
          </cell>
          <cell r="Y128" t="str">
            <v>6266S2J</v>
          </cell>
          <cell r="Z128">
            <v>24</v>
          </cell>
          <cell r="AA128">
            <v>7</v>
          </cell>
          <cell r="AC128">
            <v>10</v>
          </cell>
          <cell r="AD128">
            <v>77</v>
          </cell>
          <cell r="AE128">
            <v>5</v>
          </cell>
          <cell r="AF128">
            <v>123</v>
          </cell>
          <cell r="AJ128" t="str">
            <v>6266G2J</v>
          </cell>
          <cell r="AK128" t="str">
            <v>6266JA1</v>
          </cell>
          <cell r="AL128">
            <v>19</v>
          </cell>
          <cell r="AM128">
            <v>1</v>
          </cell>
          <cell r="AN128">
            <v>0</v>
          </cell>
          <cell r="AO128">
            <v>4</v>
          </cell>
          <cell r="AP128">
            <v>17</v>
          </cell>
          <cell r="AQ128">
            <v>1</v>
          </cell>
          <cell r="AR128">
            <v>42</v>
          </cell>
        </row>
        <row r="129">
          <cell r="B129" t="str">
            <v>68625EJ</v>
          </cell>
          <cell r="C129" t="str">
            <v>68625EJ</v>
          </cell>
          <cell r="D129">
            <v>7</v>
          </cell>
          <cell r="J129">
            <v>7</v>
          </cell>
          <cell r="M129" t="str">
            <v>6579PJJ</v>
          </cell>
          <cell r="N129" t="str">
            <v>6579PJJ</v>
          </cell>
          <cell r="O129">
            <v>1</v>
          </cell>
          <cell r="P129">
            <v>1</v>
          </cell>
          <cell r="R129">
            <v>10</v>
          </cell>
          <cell r="S129">
            <v>61</v>
          </cell>
          <cell r="T129">
            <v>47</v>
          </cell>
          <cell r="U129">
            <v>120</v>
          </cell>
          <cell r="X129" t="str">
            <v>6266G4J</v>
          </cell>
          <cell r="Y129" t="str">
            <v>6266G4J</v>
          </cell>
          <cell r="Z129">
            <v>21</v>
          </cell>
          <cell r="AA129">
            <v>3</v>
          </cell>
          <cell r="AB129">
            <v>0</v>
          </cell>
          <cell r="AC129">
            <v>8</v>
          </cell>
          <cell r="AD129">
            <v>40</v>
          </cell>
          <cell r="AE129">
            <v>8</v>
          </cell>
          <cell r="AF129">
            <v>80</v>
          </cell>
          <cell r="AJ129" t="str">
            <v>6266G2J</v>
          </cell>
          <cell r="AK129" t="str">
            <v>6266JA2</v>
          </cell>
          <cell r="AL129">
            <v>50</v>
          </cell>
          <cell r="AM129">
            <v>7</v>
          </cell>
          <cell r="AN129">
            <v>-8</v>
          </cell>
          <cell r="AO129">
            <v>2</v>
          </cell>
          <cell r="AP129">
            <v>23</v>
          </cell>
          <cell r="AQ129">
            <v>3</v>
          </cell>
          <cell r="AR129">
            <v>77</v>
          </cell>
        </row>
        <row r="130">
          <cell r="B130" t="str">
            <v>6862C8J</v>
          </cell>
          <cell r="C130" t="str">
            <v>6862C8J</v>
          </cell>
          <cell r="F130">
            <v>4</v>
          </cell>
          <cell r="H130">
            <v>1</v>
          </cell>
          <cell r="J130">
            <v>5</v>
          </cell>
          <cell r="M130" t="str">
            <v>664313J</v>
          </cell>
          <cell r="N130" t="str">
            <v>664313J</v>
          </cell>
          <cell r="O130">
            <v>0</v>
          </cell>
          <cell r="S130">
            <v>9</v>
          </cell>
          <cell r="T130">
            <v>11</v>
          </cell>
          <cell r="U130">
            <v>20</v>
          </cell>
          <cell r="X130" t="str">
            <v>634424J</v>
          </cell>
          <cell r="Z130">
            <v>103</v>
          </cell>
          <cell r="AA130">
            <v>5</v>
          </cell>
          <cell r="AB130">
            <v>0</v>
          </cell>
          <cell r="AC130">
            <v>0</v>
          </cell>
          <cell r="AD130">
            <v>0</v>
          </cell>
          <cell r="AE130">
            <v>-5</v>
          </cell>
          <cell r="AF130">
            <v>103</v>
          </cell>
          <cell r="AJ130" t="str">
            <v>6266G2J</v>
          </cell>
          <cell r="AK130" t="str">
            <v>6266JA3</v>
          </cell>
          <cell r="AL130">
            <v>0</v>
          </cell>
          <cell r="AP130">
            <v>3</v>
          </cell>
          <cell r="AQ130">
            <v>2</v>
          </cell>
          <cell r="AR130">
            <v>5</v>
          </cell>
        </row>
        <row r="131">
          <cell r="B131" t="str">
            <v>6862W9J</v>
          </cell>
          <cell r="C131" t="str">
            <v>6862W9J</v>
          </cell>
          <cell r="G131">
            <v>12</v>
          </cell>
          <cell r="J131">
            <v>12</v>
          </cell>
          <cell r="M131" t="str">
            <v>683631J</v>
          </cell>
          <cell r="N131" t="str">
            <v>683631J</v>
          </cell>
          <cell r="O131">
            <v>15</v>
          </cell>
          <cell r="R131">
            <v>32</v>
          </cell>
          <cell r="S131">
            <v>17</v>
          </cell>
          <cell r="T131">
            <v>6</v>
          </cell>
          <cell r="U131">
            <v>70</v>
          </cell>
          <cell r="X131" t="str">
            <v>634424J</v>
          </cell>
          <cell r="Y131" t="str">
            <v>634424J</v>
          </cell>
          <cell r="Z131">
            <v>103</v>
          </cell>
          <cell r="AA131">
            <v>5</v>
          </cell>
          <cell r="AE131">
            <v>-5</v>
          </cell>
          <cell r="AF131">
            <v>103</v>
          </cell>
          <cell r="AJ131" t="str">
            <v>6266G2J</v>
          </cell>
          <cell r="AK131" t="str">
            <v>6266JA4</v>
          </cell>
          <cell r="AL131">
            <v>14</v>
          </cell>
          <cell r="AP131">
            <v>9</v>
          </cell>
          <cell r="AQ131">
            <v>1</v>
          </cell>
          <cell r="AR131">
            <v>24</v>
          </cell>
        </row>
        <row r="132">
          <cell r="B132" t="str">
            <v>686656J</v>
          </cell>
          <cell r="C132" t="str">
            <v>686656J</v>
          </cell>
          <cell r="I132">
            <v>0</v>
          </cell>
          <cell r="J132">
            <v>0</v>
          </cell>
          <cell r="M132" t="str">
            <v>683635J</v>
          </cell>
          <cell r="N132" t="str">
            <v>683635J</v>
          </cell>
          <cell r="R132">
            <v>10</v>
          </cell>
          <cell r="U132">
            <v>10</v>
          </cell>
          <cell r="X132" t="str">
            <v>634424J</v>
          </cell>
          <cell r="Y132" t="str">
            <v>6344JA1</v>
          </cell>
          <cell r="AE132">
            <v>0</v>
          </cell>
          <cell r="AF132">
            <v>0</v>
          </cell>
          <cell r="AJ132" t="str">
            <v>6266G2J</v>
          </cell>
          <cell r="AK132" t="str">
            <v>6266S2J</v>
          </cell>
          <cell r="AL132">
            <v>32</v>
          </cell>
          <cell r="AM132">
            <v>5</v>
          </cell>
          <cell r="AO132">
            <v>13</v>
          </cell>
          <cell r="AP132">
            <v>48</v>
          </cell>
          <cell r="AQ132">
            <v>6</v>
          </cell>
          <cell r="AR132">
            <v>104</v>
          </cell>
        </row>
        <row r="133">
          <cell r="B133" t="str">
            <v>686669J</v>
          </cell>
          <cell r="C133" t="str">
            <v>686669J</v>
          </cell>
          <cell r="H133">
            <v>1</v>
          </cell>
          <cell r="J133">
            <v>1</v>
          </cell>
          <cell r="M133" t="str">
            <v>6841EAJ</v>
          </cell>
          <cell r="N133" t="str">
            <v>6841EAJ</v>
          </cell>
          <cell r="O133">
            <v>17</v>
          </cell>
          <cell r="P133">
            <v>2</v>
          </cell>
          <cell r="R133">
            <v>23</v>
          </cell>
          <cell r="S133">
            <v>40</v>
          </cell>
          <cell r="T133">
            <v>25</v>
          </cell>
          <cell r="U133">
            <v>107</v>
          </cell>
          <cell r="X133" t="str">
            <v>6344JA2</v>
          </cell>
          <cell r="Y133" t="str">
            <v>6344JA2</v>
          </cell>
          <cell r="Z133">
            <v>1</v>
          </cell>
          <cell r="AB133">
            <v>4</v>
          </cell>
          <cell r="AE133">
            <v>0</v>
          </cell>
          <cell r="AF133">
            <v>5</v>
          </cell>
          <cell r="AJ133" t="str">
            <v>6266G4J</v>
          </cell>
          <cell r="AK133" t="str">
            <v>6266G4J</v>
          </cell>
          <cell r="AL133">
            <v>11</v>
          </cell>
          <cell r="AM133">
            <v>17</v>
          </cell>
          <cell r="AN133">
            <v>0</v>
          </cell>
          <cell r="AO133">
            <v>22</v>
          </cell>
          <cell r="AP133">
            <v>17</v>
          </cell>
          <cell r="AQ133">
            <v>3</v>
          </cell>
          <cell r="AR133">
            <v>70</v>
          </cell>
        </row>
        <row r="134">
          <cell r="B134" t="str">
            <v>686755J</v>
          </cell>
          <cell r="C134" t="str">
            <v>686755J</v>
          </cell>
          <cell r="D134">
            <v>0</v>
          </cell>
          <cell r="H134">
            <v>9</v>
          </cell>
          <cell r="J134">
            <v>9</v>
          </cell>
          <cell r="M134" t="str">
            <v>6841GAJ</v>
          </cell>
          <cell r="N134" t="str">
            <v>6841GAJ</v>
          </cell>
          <cell r="O134">
            <v>13</v>
          </cell>
          <cell r="P134">
            <v>3</v>
          </cell>
          <cell r="Q134">
            <v>0</v>
          </cell>
          <cell r="R134">
            <v>26</v>
          </cell>
          <cell r="S134">
            <v>45</v>
          </cell>
          <cell r="T134">
            <v>21</v>
          </cell>
          <cell r="U134">
            <v>108</v>
          </cell>
          <cell r="X134" t="str">
            <v>6344JA3</v>
          </cell>
          <cell r="Y134" t="str">
            <v>6344JA3</v>
          </cell>
          <cell r="Z134">
            <v>0</v>
          </cell>
          <cell r="AD134">
            <v>-2</v>
          </cell>
          <cell r="AF134">
            <v>-2</v>
          </cell>
          <cell r="AJ134" t="str">
            <v>634424J</v>
          </cell>
          <cell r="AL134">
            <v>0</v>
          </cell>
          <cell r="AM134">
            <v>0</v>
          </cell>
          <cell r="AN134">
            <v>0</v>
          </cell>
          <cell r="AO134">
            <v>0</v>
          </cell>
          <cell r="AP134">
            <v>0</v>
          </cell>
          <cell r="AQ134">
            <v>0</v>
          </cell>
          <cell r="AR134">
            <v>0</v>
          </cell>
        </row>
        <row r="135">
          <cell r="B135" t="str">
            <v>686862J</v>
          </cell>
          <cell r="C135" t="str">
            <v>686862J</v>
          </cell>
          <cell r="D135">
            <v>2</v>
          </cell>
          <cell r="E135">
            <v>0</v>
          </cell>
          <cell r="G135">
            <v>1</v>
          </cell>
          <cell r="J135">
            <v>3</v>
          </cell>
          <cell r="M135" t="str">
            <v>684920J</v>
          </cell>
          <cell r="N135" t="str">
            <v>684920J</v>
          </cell>
          <cell r="O135">
            <v>2</v>
          </cell>
          <cell r="R135">
            <v>3</v>
          </cell>
          <cell r="S135">
            <v>3</v>
          </cell>
          <cell r="T135">
            <v>1</v>
          </cell>
          <cell r="U135">
            <v>9</v>
          </cell>
          <cell r="X135" t="str">
            <v>6565A3J</v>
          </cell>
          <cell r="Y135" t="str">
            <v>6565A3J</v>
          </cell>
          <cell r="Z135">
            <v>6</v>
          </cell>
          <cell r="AF135">
            <v>6</v>
          </cell>
          <cell r="AJ135" t="str">
            <v>634424J</v>
          </cell>
          <cell r="AK135" t="str">
            <v>634424J</v>
          </cell>
          <cell r="AL135">
            <v>0</v>
          </cell>
          <cell r="AQ135">
            <v>0</v>
          </cell>
          <cell r="AR135">
            <v>0</v>
          </cell>
        </row>
        <row r="136">
          <cell r="B136" t="str">
            <v>686866J</v>
          </cell>
          <cell r="C136" t="str">
            <v>686866J</v>
          </cell>
          <cell r="H136">
            <v>0</v>
          </cell>
          <cell r="I136">
            <v>0</v>
          </cell>
          <cell r="J136">
            <v>0</v>
          </cell>
          <cell r="M136" t="str">
            <v>684923J</v>
          </cell>
          <cell r="N136" t="str">
            <v>684923J</v>
          </cell>
          <cell r="O136">
            <v>3</v>
          </cell>
          <cell r="R136">
            <v>1</v>
          </cell>
          <cell r="T136">
            <v>1</v>
          </cell>
          <cell r="U136">
            <v>5</v>
          </cell>
          <cell r="X136" t="str">
            <v>6565A4J</v>
          </cell>
          <cell r="Y136" t="str">
            <v>6565A4J</v>
          </cell>
          <cell r="Z136">
            <v>3</v>
          </cell>
          <cell r="AF136">
            <v>3</v>
          </cell>
          <cell r="AJ136" t="str">
            <v>634424J</v>
          </cell>
          <cell r="AK136" t="str">
            <v>6344JA1</v>
          </cell>
          <cell r="AQ136">
            <v>0</v>
          </cell>
          <cell r="AR136">
            <v>0</v>
          </cell>
        </row>
        <row r="137">
          <cell r="B137" t="str">
            <v>686867J</v>
          </cell>
          <cell r="C137" t="str">
            <v>686867J</v>
          </cell>
          <cell r="H137">
            <v>2</v>
          </cell>
          <cell r="J137">
            <v>2</v>
          </cell>
          <cell r="M137" t="str">
            <v>68625EJ</v>
          </cell>
          <cell r="N137" t="str">
            <v>68625EJ</v>
          </cell>
          <cell r="O137">
            <v>4</v>
          </cell>
          <cell r="U137">
            <v>4</v>
          </cell>
          <cell r="X137" t="str">
            <v>6565A5J</v>
          </cell>
          <cell r="Y137" t="str">
            <v>6565A5J</v>
          </cell>
          <cell r="Z137">
            <v>2</v>
          </cell>
          <cell r="AD137">
            <v>1</v>
          </cell>
          <cell r="AF137">
            <v>3</v>
          </cell>
          <cell r="AJ137" t="str">
            <v>6344JA2</v>
          </cell>
          <cell r="AK137" t="str">
            <v>6344JA2</v>
          </cell>
          <cell r="AN137">
            <v>4</v>
          </cell>
          <cell r="AQ137">
            <v>0</v>
          </cell>
          <cell r="AR137">
            <v>4</v>
          </cell>
        </row>
        <row r="138">
          <cell r="B138" t="str">
            <v>686876J</v>
          </cell>
          <cell r="C138" t="str">
            <v>686876J</v>
          </cell>
          <cell r="G138">
            <v>1</v>
          </cell>
          <cell r="J138">
            <v>1</v>
          </cell>
          <cell r="M138" t="str">
            <v>6862C8J</v>
          </cell>
          <cell r="N138" t="str">
            <v>6862C8J</v>
          </cell>
          <cell r="Q138">
            <v>4</v>
          </cell>
          <cell r="U138">
            <v>4</v>
          </cell>
          <cell r="X138" t="str">
            <v>6565B2J</v>
          </cell>
          <cell r="Y138" t="str">
            <v>6565B2J</v>
          </cell>
          <cell r="Z138">
            <v>1</v>
          </cell>
          <cell r="AF138">
            <v>1</v>
          </cell>
          <cell r="AJ138" t="str">
            <v>6344JA3</v>
          </cell>
          <cell r="AK138" t="str">
            <v>6344JA3</v>
          </cell>
          <cell r="AL138">
            <v>2</v>
          </cell>
          <cell r="AN138">
            <v>0</v>
          </cell>
          <cell r="AR138">
            <v>2</v>
          </cell>
        </row>
        <row r="139">
          <cell r="B139" t="str">
            <v>686878J</v>
          </cell>
          <cell r="C139" t="str">
            <v>686878J</v>
          </cell>
          <cell r="I139">
            <v>1</v>
          </cell>
          <cell r="J139">
            <v>1</v>
          </cell>
          <cell r="M139" t="str">
            <v>6862W9J</v>
          </cell>
          <cell r="N139" t="str">
            <v>6862W9J</v>
          </cell>
          <cell r="R139">
            <v>2</v>
          </cell>
          <cell r="U139">
            <v>2</v>
          </cell>
          <cell r="X139" t="str">
            <v>6578PAJ</v>
          </cell>
          <cell r="Z139">
            <v>1</v>
          </cell>
          <cell r="AA139">
            <v>0</v>
          </cell>
          <cell r="AB139">
            <v>0</v>
          </cell>
          <cell r="AC139">
            <v>4</v>
          </cell>
          <cell r="AD139">
            <v>0</v>
          </cell>
          <cell r="AE139">
            <v>0</v>
          </cell>
          <cell r="AF139">
            <v>5</v>
          </cell>
          <cell r="AJ139" t="str">
            <v>6565A3J</v>
          </cell>
          <cell r="AK139" t="str">
            <v>6565A3J</v>
          </cell>
          <cell r="AL139">
            <v>0</v>
          </cell>
          <cell r="AR139">
            <v>0</v>
          </cell>
        </row>
        <row r="140">
          <cell r="B140" t="str">
            <v>6870JPK</v>
          </cell>
          <cell r="C140" t="str">
            <v>6870JPK</v>
          </cell>
          <cell r="D140">
            <v>-1</v>
          </cell>
          <cell r="H140">
            <v>8</v>
          </cell>
          <cell r="J140">
            <v>14</v>
          </cell>
          <cell r="M140" t="str">
            <v>686669J</v>
          </cell>
          <cell r="N140" t="str">
            <v>686669J</v>
          </cell>
          <cell r="O140">
            <v>1</v>
          </cell>
          <cell r="T140">
            <v>0</v>
          </cell>
          <cell r="U140">
            <v>1</v>
          </cell>
          <cell r="X140" t="str">
            <v>6578PAJ</v>
          </cell>
          <cell r="Y140" t="str">
            <v>6578JA1</v>
          </cell>
          <cell r="Z140">
            <v>0</v>
          </cell>
          <cell r="AF140">
            <v>0</v>
          </cell>
          <cell r="AJ140" t="str">
            <v>6565A4J</v>
          </cell>
          <cell r="AK140" t="str">
            <v>6565A4J</v>
          </cell>
          <cell r="AL140">
            <v>0</v>
          </cell>
          <cell r="AR140">
            <v>0</v>
          </cell>
        </row>
        <row r="141">
          <cell r="B141" t="str">
            <v>6870JTN</v>
          </cell>
          <cell r="C141" t="str">
            <v>6870JTN</v>
          </cell>
          <cell r="D141">
            <v>3</v>
          </cell>
          <cell r="G141">
            <v>1</v>
          </cell>
          <cell r="H141">
            <v>8</v>
          </cell>
          <cell r="I141">
            <v>3</v>
          </cell>
          <cell r="J141">
            <v>19</v>
          </cell>
          <cell r="M141" t="str">
            <v>686755J</v>
          </cell>
          <cell r="N141" t="str">
            <v>686755J</v>
          </cell>
          <cell r="S141">
            <v>3</v>
          </cell>
          <cell r="U141">
            <v>3</v>
          </cell>
          <cell r="X141" t="str">
            <v>6578PAJ</v>
          </cell>
          <cell r="Y141" t="str">
            <v>6578PAJ</v>
          </cell>
          <cell r="Z141">
            <v>1</v>
          </cell>
          <cell r="AC141">
            <v>4</v>
          </cell>
          <cell r="AE141">
            <v>0</v>
          </cell>
          <cell r="AF141">
            <v>5</v>
          </cell>
          <cell r="AJ141" t="str">
            <v>6565B1J</v>
          </cell>
          <cell r="AK141" t="str">
            <v>6565B1J</v>
          </cell>
          <cell r="AO141">
            <v>0</v>
          </cell>
          <cell r="AR141">
            <v>0</v>
          </cell>
        </row>
        <row r="142">
          <cell r="B142" t="str">
            <v>688120J</v>
          </cell>
          <cell r="D142">
            <v>849</v>
          </cell>
          <cell r="E142">
            <v>247</v>
          </cell>
          <cell r="F142">
            <v>140</v>
          </cell>
          <cell r="G142">
            <v>237</v>
          </cell>
          <cell r="H142">
            <v>725</v>
          </cell>
          <cell r="I142">
            <v>2981</v>
          </cell>
          <cell r="J142">
            <v>5179</v>
          </cell>
          <cell r="M142" t="str">
            <v>686772J</v>
          </cell>
          <cell r="N142" t="str">
            <v>686772J</v>
          </cell>
          <cell r="O142">
            <v>1</v>
          </cell>
          <cell r="S142">
            <v>1</v>
          </cell>
          <cell r="U142">
            <v>2</v>
          </cell>
          <cell r="X142" t="str">
            <v>6578PBJ</v>
          </cell>
          <cell r="Z142">
            <v>1</v>
          </cell>
          <cell r="AA142">
            <v>0</v>
          </cell>
          <cell r="AB142">
            <v>0</v>
          </cell>
          <cell r="AC142">
            <v>0</v>
          </cell>
          <cell r="AD142">
            <v>3</v>
          </cell>
          <cell r="AE142">
            <v>1</v>
          </cell>
          <cell r="AF142">
            <v>5</v>
          </cell>
          <cell r="AJ142" t="str">
            <v>6578PAJ</v>
          </cell>
          <cell r="AL142">
            <v>6</v>
          </cell>
          <cell r="AM142">
            <v>0</v>
          </cell>
          <cell r="AN142">
            <v>0</v>
          </cell>
          <cell r="AO142">
            <v>22</v>
          </cell>
          <cell r="AP142">
            <v>29</v>
          </cell>
          <cell r="AQ142">
            <v>15</v>
          </cell>
          <cell r="AR142">
            <v>72</v>
          </cell>
        </row>
        <row r="143">
          <cell r="B143" t="str">
            <v>688120J</v>
          </cell>
          <cell r="C143" t="str">
            <v>688120J</v>
          </cell>
          <cell r="D143">
            <v>849</v>
          </cell>
          <cell r="E143">
            <v>247</v>
          </cell>
          <cell r="F143">
            <v>140</v>
          </cell>
          <cell r="G143">
            <v>237</v>
          </cell>
          <cell r="H143">
            <v>565</v>
          </cell>
          <cell r="I143">
            <v>2980</v>
          </cell>
          <cell r="J143">
            <v>5018</v>
          </cell>
          <cell r="M143" t="str">
            <v>686862J</v>
          </cell>
          <cell r="N143" t="str">
            <v>686862J</v>
          </cell>
          <cell r="O143">
            <v>5</v>
          </cell>
          <cell r="R143">
            <v>1</v>
          </cell>
          <cell r="T143">
            <v>1</v>
          </cell>
          <cell r="U143">
            <v>7</v>
          </cell>
          <cell r="X143" t="str">
            <v>6578PBJ</v>
          </cell>
          <cell r="Y143" t="str">
            <v>6578JA2</v>
          </cell>
          <cell r="Z143">
            <v>0</v>
          </cell>
          <cell r="AF143">
            <v>0</v>
          </cell>
          <cell r="AJ143" t="str">
            <v>6578PAJ</v>
          </cell>
          <cell r="AK143" t="str">
            <v>6578JA1</v>
          </cell>
          <cell r="AL143">
            <v>2</v>
          </cell>
          <cell r="AR143">
            <v>2</v>
          </cell>
        </row>
        <row r="144">
          <cell r="B144" t="str">
            <v>688120J</v>
          </cell>
          <cell r="C144" t="str">
            <v>6881JA3</v>
          </cell>
          <cell r="H144">
            <v>160</v>
          </cell>
          <cell r="I144">
            <v>1</v>
          </cell>
          <cell r="J144">
            <v>161</v>
          </cell>
          <cell r="M144" t="str">
            <v>686876J</v>
          </cell>
          <cell r="N144" t="str">
            <v>686876J</v>
          </cell>
          <cell r="O144">
            <v>2</v>
          </cell>
          <cell r="R144">
            <v>2</v>
          </cell>
          <cell r="S144">
            <v>2</v>
          </cell>
          <cell r="T144">
            <v>4</v>
          </cell>
          <cell r="U144">
            <v>10</v>
          </cell>
          <cell r="X144" t="str">
            <v>6578PBJ</v>
          </cell>
          <cell r="Y144" t="str">
            <v>6578PBJ</v>
          </cell>
          <cell r="Z144">
            <v>1</v>
          </cell>
          <cell r="AD144">
            <v>3</v>
          </cell>
          <cell r="AE144">
            <v>1</v>
          </cell>
          <cell r="AF144">
            <v>5</v>
          </cell>
          <cell r="AJ144" t="str">
            <v>6578PAJ</v>
          </cell>
          <cell r="AK144" t="str">
            <v>6578PAJ</v>
          </cell>
          <cell r="AL144">
            <v>4</v>
          </cell>
          <cell r="AO144">
            <v>22</v>
          </cell>
          <cell r="AP144">
            <v>29</v>
          </cell>
          <cell r="AQ144">
            <v>15</v>
          </cell>
          <cell r="AR144">
            <v>70</v>
          </cell>
        </row>
        <row r="145">
          <cell r="B145" t="str">
            <v>688122J</v>
          </cell>
          <cell r="C145" t="str">
            <v>688122J</v>
          </cell>
          <cell r="D145">
            <v>215</v>
          </cell>
          <cell r="E145">
            <v>3</v>
          </cell>
          <cell r="F145">
            <v>79</v>
          </cell>
          <cell r="G145">
            <v>105</v>
          </cell>
          <cell r="H145">
            <v>222</v>
          </cell>
          <cell r="I145">
            <v>62</v>
          </cell>
          <cell r="J145">
            <v>682</v>
          </cell>
          <cell r="M145" t="str">
            <v>686878J</v>
          </cell>
          <cell r="N145" t="str">
            <v>686878J</v>
          </cell>
          <cell r="S145">
            <v>2</v>
          </cell>
          <cell r="T145">
            <v>1</v>
          </cell>
          <cell r="U145">
            <v>3</v>
          </cell>
          <cell r="X145" t="str">
            <v>6579LDJ</v>
          </cell>
          <cell r="Y145" t="str">
            <v>6579LDJ</v>
          </cell>
          <cell r="Z145">
            <v>15</v>
          </cell>
          <cell r="AA145">
            <v>1</v>
          </cell>
          <cell r="AC145">
            <v>1</v>
          </cell>
          <cell r="AE145">
            <v>2</v>
          </cell>
          <cell r="AF145">
            <v>19</v>
          </cell>
          <cell r="AJ145" t="str">
            <v>6578PBJ</v>
          </cell>
          <cell r="AL145">
            <v>5</v>
          </cell>
          <cell r="AM145">
            <v>0</v>
          </cell>
          <cell r="AN145">
            <v>0</v>
          </cell>
          <cell r="AO145">
            <v>26</v>
          </cell>
          <cell r="AP145">
            <v>39</v>
          </cell>
          <cell r="AQ145">
            <v>4</v>
          </cell>
          <cell r="AR145">
            <v>74</v>
          </cell>
        </row>
        <row r="146">
          <cell r="B146" t="str">
            <v>688130J</v>
          </cell>
          <cell r="C146" t="str">
            <v>688130J</v>
          </cell>
          <cell r="D146">
            <v>91</v>
          </cell>
          <cell r="E146">
            <v>22</v>
          </cell>
          <cell r="F146">
            <v>6</v>
          </cell>
          <cell r="G146">
            <v>237</v>
          </cell>
          <cell r="H146">
            <v>178</v>
          </cell>
          <cell r="I146">
            <v>84</v>
          </cell>
          <cell r="J146">
            <v>616</v>
          </cell>
          <cell r="M146" t="str">
            <v>6870JPK</v>
          </cell>
          <cell r="N146" t="str">
            <v>6870JPK</v>
          </cell>
          <cell r="O146">
            <v>2</v>
          </cell>
          <cell r="S146">
            <v>5</v>
          </cell>
          <cell r="U146">
            <v>7</v>
          </cell>
          <cell r="X146" t="str">
            <v>6579LEJ</v>
          </cell>
          <cell r="Y146" t="str">
            <v>6579LEJ</v>
          </cell>
          <cell r="Z146">
            <v>60</v>
          </cell>
          <cell r="AC146">
            <v>22</v>
          </cell>
          <cell r="AD146">
            <v>11</v>
          </cell>
          <cell r="AE146">
            <v>50</v>
          </cell>
          <cell r="AF146">
            <v>143</v>
          </cell>
          <cell r="AJ146" t="str">
            <v>6578PBJ</v>
          </cell>
          <cell r="AK146" t="str">
            <v>6578JA2</v>
          </cell>
          <cell r="AL146">
            <v>0</v>
          </cell>
          <cell r="AR146">
            <v>0</v>
          </cell>
        </row>
        <row r="147">
          <cell r="B147" t="str">
            <v>688132J</v>
          </cell>
          <cell r="C147" t="str">
            <v>688132J</v>
          </cell>
          <cell r="D147">
            <v>44</v>
          </cell>
          <cell r="E147">
            <v>5</v>
          </cell>
          <cell r="F147">
            <v>8</v>
          </cell>
          <cell r="G147">
            <v>128</v>
          </cell>
          <cell r="H147">
            <v>34</v>
          </cell>
          <cell r="I147">
            <v>39</v>
          </cell>
          <cell r="J147">
            <v>258</v>
          </cell>
          <cell r="M147" t="str">
            <v>6870JTN</v>
          </cell>
          <cell r="N147" t="str">
            <v>6870JTN</v>
          </cell>
          <cell r="O147">
            <v>3</v>
          </cell>
          <cell r="R147">
            <v>6</v>
          </cell>
          <cell r="S147">
            <v>1</v>
          </cell>
          <cell r="T147">
            <v>7</v>
          </cell>
          <cell r="U147">
            <v>17</v>
          </cell>
          <cell r="X147" t="str">
            <v>6579LJJ</v>
          </cell>
          <cell r="Y147" t="str">
            <v>6579LJJ</v>
          </cell>
          <cell r="Z147">
            <v>9</v>
          </cell>
          <cell r="AA147">
            <v>1</v>
          </cell>
          <cell r="AC147">
            <v>30</v>
          </cell>
          <cell r="AD147">
            <v>27</v>
          </cell>
          <cell r="AE147">
            <v>44</v>
          </cell>
          <cell r="AF147">
            <v>111</v>
          </cell>
          <cell r="AJ147" t="str">
            <v>6578PBJ</v>
          </cell>
          <cell r="AK147" t="str">
            <v>6578PBJ</v>
          </cell>
          <cell r="AL147">
            <v>5</v>
          </cell>
          <cell r="AO147">
            <v>26</v>
          </cell>
          <cell r="AP147">
            <v>39</v>
          </cell>
          <cell r="AQ147">
            <v>4</v>
          </cell>
          <cell r="AR147">
            <v>74</v>
          </cell>
        </row>
        <row r="148">
          <cell r="B148" t="str">
            <v>688160J</v>
          </cell>
          <cell r="C148" t="str">
            <v>688160J</v>
          </cell>
          <cell r="D148">
            <v>350</v>
          </cell>
          <cell r="E148">
            <v>104</v>
          </cell>
          <cell r="F148">
            <v>30</v>
          </cell>
          <cell r="G148">
            <v>307</v>
          </cell>
          <cell r="H148">
            <v>477</v>
          </cell>
          <cell r="I148">
            <v>351</v>
          </cell>
          <cell r="J148">
            <v>1619</v>
          </cell>
          <cell r="M148" t="str">
            <v>688120J</v>
          </cell>
          <cell r="O148">
            <v>414</v>
          </cell>
          <cell r="P148">
            <v>30</v>
          </cell>
          <cell r="Q148">
            <v>107</v>
          </cell>
          <cell r="R148">
            <v>96</v>
          </cell>
          <cell r="S148">
            <v>380</v>
          </cell>
          <cell r="T148">
            <v>475</v>
          </cell>
          <cell r="U148">
            <v>1502</v>
          </cell>
          <cell r="X148" t="str">
            <v>6579NAJ</v>
          </cell>
          <cell r="Y148" t="str">
            <v>6579NAJ</v>
          </cell>
          <cell r="Z148">
            <v>8</v>
          </cell>
          <cell r="AD148">
            <v>0</v>
          </cell>
          <cell r="AE148">
            <v>0</v>
          </cell>
          <cell r="AF148">
            <v>8</v>
          </cell>
          <cell r="AJ148" t="str">
            <v>6579LDJ</v>
          </cell>
          <cell r="AK148" t="str">
            <v>6579LDJ</v>
          </cell>
          <cell r="AL148">
            <v>12</v>
          </cell>
          <cell r="AM148">
            <v>1</v>
          </cell>
          <cell r="AO148">
            <v>7</v>
          </cell>
          <cell r="AQ148">
            <v>1</v>
          </cell>
          <cell r="AR148">
            <v>21</v>
          </cell>
        </row>
        <row r="149">
          <cell r="B149" t="str">
            <v>688162J</v>
          </cell>
          <cell r="C149" t="str">
            <v>688162J</v>
          </cell>
          <cell r="D149">
            <v>239</v>
          </cell>
          <cell r="E149">
            <v>0</v>
          </cell>
          <cell r="F149">
            <v>26</v>
          </cell>
          <cell r="G149">
            <v>63</v>
          </cell>
          <cell r="H149">
            <v>256</v>
          </cell>
          <cell r="I149">
            <v>185</v>
          </cell>
          <cell r="J149">
            <v>769</v>
          </cell>
          <cell r="M149" t="str">
            <v>688120J</v>
          </cell>
          <cell r="N149" t="str">
            <v>688120J</v>
          </cell>
          <cell r="O149">
            <v>414</v>
          </cell>
          <cell r="P149">
            <v>30</v>
          </cell>
          <cell r="Q149">
            <v>107</v>
          </cell>
          <cell r="R149">
            <v>96</v>
          </cell>
          <cell r="S149">
            <v>281</v>
          </cell>
          <cell r="T149">
            <v>474</v>
          </cell>
          <cell r="U149">
            <v>1402</v>
          </cell>
          <cell r="X149" t="str">
            <v>6579NBJ</v>
          </cell>
          <cell r="Y149" t="str">
            <v>6579NBJ</v>
          </cell>
          <cell r="Z149">
            <v>4</v>
          </cell>
          <cell r="AC149">
            <v>11</v>
          </cell>
          <cell r="AD149">
            <v>8</v>
          </cell>
          <cell r="AE149">
            <v>28</v>
          </cell>
          <cell r="AF149">
            <v>51</v>
          </cell>
          <cell r="AJ149" t="str">
            <v>6579LEJ</v>
          </cell>
          <cell r="AK149" t="str">
            <v>6579LEJ</v>
          </cell>
          <cell r="AL149">
            <v>14</v>
          </cell>
          <cell r="AO149">
            <v>2</v>
          </cell>
          <cell r="AP149">
            <v>4</v>
          </cell>
          <cell r="AQ149">
            <v>5</v>
          </cell>
          <cell r="AR149">
            <v>25</v>
          </cell>
        </row>
        <row r="150">
          <cell r="B150" t="str">
            <v>688170J</v>
          </cell>
          <cell r="C150" t="str">
            <v>688170J</v>
          </cell>
          <cell r="D150">
            <v>286</v>
          </cell>
          <cell r="E150">
            <v>28</v>
          </cell>
          <cell r="F150">
            <v>12</v>
          </cell>
          <cell r="G150">
            <v>137</v>
          </cell>
          <cell r="H150">
            <v>168</v>
          </cell>
          <cell r="I150">
            <v>67</v>
          </cell>
          <cell r="J150">
            <v>698</v>
          </cell>
          <cell r="M150" t="str">
            <v>688120J</v>
          </cell>
          <cell r="N150" t="str">
            <v>6881JA3</v>
          </cell>
          <cell r="S150">
            <v>99</v>
          </cell>
          <cell r="T150">
            <v>1</v>
          </cell>
          <cell r="U150">
            <v>100</v>
          </cell>
          <cell r="X150" t="str">
            <v>6579NJJ</v>
          </cell>
          <cell r="Y150" t="str">
            <v>6579NJJ</v>
          </cell>
          <cell r="Z150">
            <v>1</v>
          </cell>
          <cell r="AA150">
            <v>1</v>
          </cell>
          <cell r="AB150">
            <v>2</v>
          </cell>
          <cell r="AC150">
            <v>6</v>
          </cell>
          <cell r="AD150">
            <v>23</v>
          </cell>
          <cell r="AE150">
            <v>50</v>
          </cell>
          <cell r="AF150">
            <v>83</v>
          </cell>
          <cell r="AJ150" t="str">
            <v>6579LJJ</v>
          </cell>
          <cell r="AK150" t="str">
            <v>6579LJJ</v>
          </cell>
          <cell r="AL150">
            <v>0</v>
          </cell>
          <cell r="AO150">
            <v>1</v>
          </cell>
          <cell r="AP150">
            <v>6</v>
          </cell>
          <cell r="AQ150">
            <v>8</v>
          </cell>
          <cell r="AR150">
            <v>15</v>
          </cell>
        </row>
        <row r="151">
          <cell r="B151" t="str">
            <v>688172J</v>
          </cell>
          <cell r="C151" t="str">
            <v>688172J</v>
          </cell>
          <cell r="D151">
            <v>59</v>
          </cell>
          <cell r="E151">
            <v>21</v>
          </cell>
          <cell r="F151">
            <v>30</v>
          </cell>
          <cell r="G151">
            <v>73</v>
          </cell>
          <cell r="H151">
            <v>74</v>
          </cell>
          <cell r="I151">
            <v>50</v>
          </cell>
          <cell r="J151">
            <v>307</v>
          </cell>
          <cell r="M151" t="str">
            <v>688122J</v>
          </cell>
          <cell r="N151" t="str">
            <v>688122J</v>
          </cell>
          <cell r="O151">
            <v>65</v>
          </cell>
          <cell r="P151">
            <v>3</v>
          </cell>
          <cell r="Q151">
            <v>38</v>
          </cell>
          <cell r="R151">
            <v>62</v>
          </cell>
          <cell r="S151">
            <v>167</v>
          </cell>
          <cell r="T151">
            <v>127</v>
          </cell>
          <cell r="U151">
            <v>462</v>
          </cell>
          <cell r="X151" t="str">
            <v>6579PCJ</v>
          </cell>
          <cell r="Y151" t="str">
            <v>6579PCJ</v>
          </cell>
          <cell r="Z151">
            <v>13</v>
          </cell>
          <cell r="AA151">
            <v>1</v>
          </cell>
          <cell r="AC151">
            <v>3</v>
          </cell>
          <cell r="AE151">
            <v>1</v>
          </cell>
          <cell r="AF151">
            <v>18</v>
          </cell>
          <cell r="AJ151" t="str">
            <v>6579NAJ</v>
          </cell>
          <cell r="AK151" t="str">
            <v>6579NAJ</v>
          </cell>
          <cell r="AL151">
            <v>3</v>
          </cell>
          <cell r="AN151">
            <v>1</v>
          </cell>
          <cell r="AO151">
            <v>4</v>
          </cell>
          <cell r="AP151">
            <v>2</v>
          </cell>
          <cell r="AQ151">
            <v>1</v>
          </cell>
          <cell r="AR151">
            <v>11</v>
          </cell>
        </row>
        <row r="152">
          <cell r="B152" t="str">
            <v>6881JA2</v>
          </cell>
          <cell r="C152" t="str">
            <v>6881JA2</v>
          </cell>
          <cell r="H152">
            <v>186</v>
          </cell>
          <cell r="J152">
            <v>187</v>
          </cell>
          <cell r="M152" t="str">
            <v>688130J</v>
          </cell>
          <cell r="N152" t="str">
            <v>688130J</v>
          </cell>
          <cell r="O152">
            <v>37</v>
          </cell>
          <cell r="P152">
            <v>21</v>
          </cell>
          <cell r="Q152">
            <v>4</v>
          </cell>
          <cell r="R152">
            <v>30</v>
          </cell>
          <cell r="S152">
            <v>46</v>
          </cell>
          <cell r="T152">
            <v>36</v>
          </cell>
          <cell r="U152">
            <v>174</v>
          </cell>
          <cell r="X152" t="str">
            <v>6579PDJ</v>
          </cell>
          <cell r="Y152" t="str">
            <v>6579PDJ</v>
          </cell>
          <cell r="Z152">
            <v>4</v>
          </cell>
          <cell r="AA152">
            <v>3</v>
          </cell>
          <cell r="AC152">
            <v>7</v>
          </cell>
          <cell r="AD152">
            <v>21</v>
          </cell>
          <cell r="AE152">
            <v>17</v>
          </cell>
          <cell r="AF152">
            <v>52</v>
          </cell>
          <cell r="AJ152" t="str">
            <v>6579NBJ</v>
          </cell>
          <cell r="AK152" t="str">
            <v>6579NBJ</v>
          </cell>
          <cell r="AL152">
            <v>0</v>
          </cell>
          <cell r="AM152">
            <v>2</v>
          </cell>
          <cell r="AO152">
            <v>5</v>
          </cell>
          <cell r="AP152">
            <v>3</v>
          </cell>
          <cell r="AQ152">
            <v>0</v>
          </cell>
          <cell r="AR152">
            <v>10</v>
          </cell>
        </row>
        <row r="153">
          <cell r="B153" t="str">
            <v>6881S7J</v>
          </cell>
          <cell r="C153" t="str">
            <v>6881S7J</v>
          </cell>
          <cell r="D153">
            <v>221</v>
          </cell>
          <cell r="E153">
            <v>18</v>
          </cell>
          <cell r="F153">
            <v>20</v>
          </cell>
          <cell r="G153">
            <v>103</v>
          </cell>
          <cell r="H153">
            <v>271</v>
          </cell>
          <cell r="I153">
            <v>96</v>
          </cell>
          <cell r="J153">
            <v>738</v>
          </cell>
          <cell r="M153" t="str">
            <v>688132J</v>
          </cell>
          <cell r="N153" t="str">
            <v>688132J</v>
          </cell>
          <cell r="O153">
            <v>5</v>
          </cell>
          <cell r="P153">
            <v>1</v>
          </cell>
          <cell r="Q153">
            <v>1</v>
          </cell>
          <cell r="R153">
            <v>10</v>
          </cell>
          <cell r="S153">
            <v>13</v>
          </cell>
          <cell r="T153">
            <v>28</v>
          </cell>
          <cell r="U153">
            <v>58</v>
          </cell>
          <cell r="X153" t="str">
            <v>6579PJJ</v>
          </cell>
          <cell r="Y153" t="str">
            <v>6579PJJ</v>
          </cell>
          <cell r="Z153">
            <v>9</v>
          </cell>
          <cell r="AC153">
            <v>17</v>
          </cell>
          <cell r="AD153">
            <v>31</v>
          </cell>
          <cell r="AE153">
            <v>34</v>
          </cell>
          <cell r="AF153">
            <v>91</v>
          </cell>
          <cell r="AJ153" t="str">
            <v>6579NJJ</v>
          </cell>
          <cell r="AK153" t="str">
            <v>6579NJJ</v>
          </cell>
          <cell r="AL153">
            <v>15</v>
          </cell>
          <cell r="AM153">
            <v>1</v>
          </cell>
          <cell r="AN153">
            <v>-2</v>
          </cell>
          <cell r="AO153">
            <v>1</v>
          </cell>
          <cell r="AP153">
            <v>5</v>
          </cell>
          <cell r="AQ153">
            <v>0</v>
          </cell>
          <cell r="AR153">
            <v>20</v>
          </cell>
        </row>
        <row r="154">
          <cell r="B154" t="str">
            <v>6881S8J</v>
          </cell>
          <cell r="C154" t="str">
            <v>6881S8J</v>
          </cell>
          <cell r="D154">
            <v>117</v>
          </cell>
          <cell r="E154">
            <v>11</v>
          </cell>
          <cell r="G154">
            <v>60</v>
          </cell>
          <cell r="H154">
            <v>385</v>
          </cell>
          <cell r="I154">
            <v>75</v>
          </cell>
          <cell r="J154">
            <v>651</v>
          </cell>
          <cell r="M154" t="str">
            <v>688160J</v>
          </cell>
          <cell r="N154" t="str">
            <v>688160J</v>
          </cell>
          <cell r="O154">
            <v>164</v>
          </cell>
          <cell r="P154">
            <v>18</v>
          </cell>
          <cell r="R154">
            <v>70</v>
          </cell>
          <cell r="S154">
            <v>231</v>
          </cell>
          <cell r="T154">
            <v>184</v>
          </cell>
          <cell r="U154">
            <v>667</v>
          </cell>
          <cell r="X154" t="str">
            <v>6579TAJ</v>
          </cell>
          <cell r="Y154" t="str">
            <v>6579TAJ</v>
          </cell>
          <cell r="Z154">
            <v>0</v>
          </cell>
          <cell r="AD154">
            <v>19</v>
          </cell>
          <cell r="AF154">
            <v>19</v>
          </cell>
          <cell r="AJ154" t="str">
            <v>6579PCJ</v>
          </cell>
          <cell r="AK154" t="str">
            <v>6579PCJ</v>
          </cell>
          <cell r="AL154">
            <v>9</v>
          </cell>
          <cell r="AQ154">
            <v>2</v>
          </cell>
          <cell r="AR154">
            <v>11</v>
          </cell>
        </row>
        <row r="155">
          <cell r="B155" t="str">
            <v>689231J</v>
          </cell>
          <cell r="C155" t="str">
            <v>689231J</v>
          </cell>
          <cell r="F155">
            <v>21</v>
          </cell>
          <cell r="H155">
            <v>6</v>
          </cell>
          <cell r="J155">
            <v>27</v>
          </cell>
          <cell r="M155" t="str">
            <v>688162J</v>
          </cell>
          <cell r="N155" t="str">
            <v>688162J</v>
          </cell>
          <cell r="O155">
            <v>131</v>
          </cell>
          <cell r="P155">
            <v>17</v>
          </cell>
          <cell r="Q155">
            <v>17</v>
          </cell>
          <cell r="R155">
            <v>37</v>
          </cell>
          <cell r="S155">
            <v>210</v>
          </cell>
          <cell r="T155">
            <v>108</v>
          </cell>
          <cell r="U155">
            <v>520</v>
          </cell>
          <cell r="X155" t="str">
            <v>6579TGJ</v>
          </cell>
          <cell r="Y155" t="str">
            <v>6579TGJ</v>
          </cell>
          <cell r="Z155">
            <v>0</v>
          </cell>
          <cell r="AD155">
            <v>20</v>
          </cell>
          <cell r="AF155">
            <v>20</v>
          </cell>
          <cell r="AJ155" t="str">
            <v>6579PDJ</v>
          </cell>
          <cell r="AK155" t="str">
            <v>6579PDJ</v>
          </cell>
          <cell r="AL155">
            <v>11</v>
          </cell>
          <cell r="AO155">
            <v>7</v>
          </cell>
          <cell r="AP155">
            <v>3</v>
          </cell>
          <cell r="AQ155">
            <v>6</v>
          </cell>
          <cell r="AR155">
            <v>27</v>
          </cell>
        </row>
        <row r="156">
          <cell r="B156" t="str">
            <v>689232J</v>
          </cell>
          <cell r="C156" t="str">
            <v>689232J</v>
          </cell>
          <cell r="D156">
            <v>199</v>
          </cell>
          <cell r="F156">
            <v>20</v>
          </cell>
          <cell r="G156">
            <v>67</v>
          </cell>
          <cell r="H156">
            <v>38</v>
          </cell>
          <cell r="I156">
            <v>182</v>
          </cell>
          <cell r="J156">
            <v>506</v>
          </cell>
          <cell r="M156" t="str">
            <v>688170J</v>
          </cell>
          <cell r="N156" t="str">
            <v>688170J</v>
          </cell>
          <cell r="O156">
            <v>94</v>
          </cell>
          <cell r="P156">
            <v>8</v>
          </cell>
          <cell r="Q156">
            <v>3</v>
          </cell>
          <cell r="R156">
            <v>45</v>
          </cell>
          <cell r="S156">
            <v>106</v>
          </cell>
          <cell r="T156">
            <v>58</v>
          </cell>
          <cell r="U156">
            <v>314</v>
          </cell>
          <cell r="X156" t="str">
            <v>664313J</v>
          </cell>
          <cell r="Y156" t="str">
            <v>664313J</v>
          </cell>
          <cell r="Z156">
            <v>0</v>
          </cell>
          <cell r="AB156">
            <v>0</v>
          </cell>
          <cell r="AD156">
            <v>13</v>
          </cell>
          <cell r="AE156">
            <v>10</v>
          </cell>
          <cell r="AF156">
            <v>23</v>
          </cell>
          <cell r="AJ156" t="str">
            <v>6579PJJ</v>
          </cell>
          <cell r="AK156" t="str">
            <v>6579PJJ</v>
          </cell>
          <cell r="AM156">
            <v>2</v>
          </cell>
          <cell r="AO156">
            <v>5</v>
          </cell>
          <cell r="AP156">
            <v>6</v>
          </cell>
          <cell r="AQ156">
            <v>1</v>
          </cell>
          <cell r="AR156">
            <v>14</v>
          </cell>
        </row>
        <row r="157">
          <cell r="B157" t="str">
            <v>6892C8J</v>
          </cell>
          <cell r="C157" t="str">
            <v>6892C8J</v>
          </cell>
          <cell r="D157">
            <v>1</v>
          </cell>
          <cell r="J157">
            <v>1</v>
          </cell>
          <cell r="M157" t="str">
            <v>688172J</v>
          </cell>
          <cell r="N157" t="str">
            <v>688172J</v>
          </cell>
          <cell r="O157">
            <v>17</v>
          </cell>
          <cell r="P157">
            <v>12</v>
          </cell>
          <cell r="Q157">
            <v>6</v>
          </cell>
          <cell r="R157">
            <v>38</v>
          </cell>
          <cell r="S157">
            <v>39</v>
          </cell>
          <cell r="T157">
            <v>45</v>
          </cell>
          <cell r="U157">
            <v>157</v>
          </cell>
          <cell r="X157" t="str">
            <v>683631J</v>
          </cell>
          <cell r="Y157" t="str">
            <v>683631J</v>
          </cell>
          <cell r="Z157">
            <v>4</v>
          </cell>
          <cell r="AC157">
            <v>14</v>
          </cell>
          <cell r="AD157">
            <v>-2</v>
          </cell>
          <cell r="AE157">
            <v>2</v>
          </cell>
          <cell r="AF157">
            <v>18</v>
          </cell>
          <cell r="AJ157" t="str">
            <v>6579TAJ</v>
          </cell>
          <cell r="AK157" t="str">
            <v>6579TAJ</v>
          </cell>
          <cell r="AL157">
            <v>1</v>
          </cell>
          <cell r="AO157">
            <v>12</v>
          </cell>
          <cell r="AQ157">
            <v>1</v>
          </cell>
          <cell r="AR157">
            <v>14</v>
          </cell>
        </row>
        <row r="158">
          <cell r="B158" t="str">
            <v>6892C9J</v>
          </cell>
          <cell r="C158" t="str">
            <v>6892C9J</v>
          </cell>
          <cell r="D158">
            <v>3</v>
          </cell>
          <cell r="E158">
            <v>10</v>
          </cell>
          <cell r="J158">
            <v>13</v>
          </cell>
          <cell r="M158" t="str">
            <v>6881JA2</v>
          </cell>
          <cell r="N158" t="str">
            <v>6881JA2</v>
          </cell>
          <cell r="S158">
            <v>229</v>
          </cell>
          <cell r="T158">
            <v>-1</v>
          </cell>
          <cell r="U158">
            <v>228</v>
          </cell>
          <cell r="X158" t="str">
            <v>683635J</v>
          </cell>
          <cell r="Y158" t="str">
            <v>683635J</v>
          </cell>
          <cell r="Z158">
            <v>1</v>
          </cell>
          <cell r="AC158">
            <v>12</v>
          </cell>
          <cell r="AD158">
            <v>20</v>
          </cell>
          <cell r="AE158">
            <v>1</v>
          </cell>
          <cell r="AF158">
            <v>34</v>
          </cell>
          <cell r="AJ158" t="str">
            <v>6579TGJ</v>
          </cell>
          <cell r="AK158" t="str">
            <v>6579TGJ</v>
          </cell>
          <cell r="AL158">
            <v>1</v>
          </cell>
          <cell r="AO158">
            <v>5</v>
          </cell>
          <cell r="AQ158">
            <v>3</v>
          </cell>
          <cell r="AR158">
            <v>9</v>
          </cell>
        </row>
        <row r="159">
          <cell r="B159" t="str">
            <v>6892W4J</v>
          </cell>
          <cell r="C159" t="str">
            <v>6892W4J</v>
          </cell>
          <cell r="D159">
            <v>-1</v>
          </cell>
          <cell r="J159">
            <v>-1</v>
          </cell>
          <cell r="M159" t="str">
            <v>6881S7J</v>
          </cell>
          <cell r="N159" t="str">
            <v>6881S7J</v>
          </cell>
          <cell r="O159">
            <v>100</v>
          </cell>
          <cell r="P159">
            <v>16</v>
          </cell>
          <cell r="Q159">
            <v>1</v>
          </cell>
          <cell r="R159">
            <v>17</v>
          </cell>
          <cell r="S159">
            <v>219</v>
          </cell>
          <cell r="T159">
            <v>115</v>
          </cell>
          <cell r="U159">
            <v>468</v>
          </cell>
          <cell r="X159" t="str">
            <v>6841EAJ</v>
          </cell>
          <cell r="Y159" t="str">
            <v>6841EAJ</v>
          </cell>
          <cell r="Z159">
            <v>13</v>
          </cell>
          <cell r="AA159">
            <v>1</v>
          </cell>
          <cell r="AC159">
            <v>19</v>
          </cell>
          <cell r="AD159">
            <v>59</v>
          </cell>
          <cell r="AE159">
            <v>54</v>
          </cell>
          <cell r="AF159">
            <v>146</v>
          </cell>
          <cell r="AJ159" t="str">
            <v>664313J</v>
          </cell>
          <cell r="AK159" t="str">
            <v>664313J</v>
          </cell>
          <cell r="AL159">
            <v>0</v>
          </cell>
          <cell r="AN159">
            <v>0</v>
          </cell>
          <cell r="AR159">
            <v>0</v>
          </cell>
        </row>
        <row r="160">
          <cell r="B160" t="str">
            <v>6892W5J</v>
          </cell>
          <cell r="C160" t="str">
            <v>6892W5J</v>
          </cell>
          <cell r="D160">
            <v>1</v>
          </cell>
          <cell r="J160">
            <v>3</v>
          </cell>
          <cell r="M160" t="str">
            <v>6881S8J</v>
          </cell>
          <cell r="N160" t="str">
            <v>6881S8J</v>
          </cell>
          <cell r="O160">
            <v>73</v>
          </cell>
          <cell r="P160">
            <v>1</v>
          </cell>
          <cell r="R160">
            <v>49</v>
          </cell>
          <cell r="S160">
            <v>401</v>
          </cell>
          <cell r="T160">
            <v>65</v>
          </cell>
          <cell r="U160">
            <v>589</v>
          </cell>
          <cell r="X160" t="str">
            <v>6841GAJ</v>
          </cell>
          <cell r="Y160" t="str">
            <v>6841GAJ</v>
          </cell>
          <cell r="Z160">
            <v>10</v>
          </cell>
          <cell r="AA160">
            <v>3</v>
          </cell>
          <cell r="AB160">
            <v>1</v>
          </cell>
          <cell r="AC160">
            <v>46</v>
          </cell>
          <cell r="AD160">
            <v>36</v>
          </cell>
          <cell r="AE160">
            <v>34</v>
          </cell>
          <cell r="AF160">
            <v>130</v>
          </cell>
          <cell r="AJ160" t="str">
            <v>683631J</v>
          </cell>
          <cell r="AK160" t="str">
            <v>683631J</v>
          </cell>
          <cell r="AL160">
            <v>4</v>
          </cell>
          <cell r="AO160">
            <v>13</v>
          </cell>
          <cell r="AP160">
            <v>1</v>
          </cell>
          <cell r="AQ160">
            <v>1</v>
          </cell>
          <cell r="AR160">
            <v>19</v>
          </cell>
        </row>
        <row r="161">
          <cell r="B161" t="str">
            <v>6892W6J</v>
          </cell>
          <cell r="C161" t="str">
            <v>6892W6J</v>
          </cell>
          <cell r="D161">
            <v>3</v>
          </cell>
          <cell r="J161">
            <v>3</v>
          </cell>
          <cell r="M161" t="str">
            <v>689231J</v>
          </cell>
          <cell r="N161" t="str">
            <v>689231J</v>
          </cell>
          <cell r="Q161">
            <v>0</v>
          </cell>
          <cell r="U161">
            <v>0</v>
          </cell>
          <cell r="X161" t="str">
            <v>6841TAJ</v>
          </cell>
          <cell r="Y161" t="str">
            <v>6841TAJ</v>
          </cell>
          <cell r="Z161">
            <v>1</v>
          </cell>
          <cell r="AA161">
            <v>1</v>
          </cell>
          <cell r="AD161">
            <v>15</v>
          </cell>
          <cell r="AF161">
            <v>17</v>
          </cell>
          <cell r="AJ161" t="str">
            <v>683635J</v>
          </cell>
          <cell r="AK161" t="str">
            <v>683635J</v>
          </cell>
          <cell r="AL161">
            <v>0</v>
          </cell>
          <cell r="AO161">
            <v>4</v>
          </cell>
          <cell r="AP161">
            <v>7</v>
          </cell>
          <cell r="AR161">
            <v>11</v>
          </cell>
        </row>
        <row r="162">
          <cell r="B162" t="str">
            <v>689393J</v>
          </cell>
          <cell r="C162" t="str">
            <v>689393J</v>
          </cell>
          <cell r="G162">
            <v>33</v>
          </cell>
          <cell r="J162">
            <v>33</v>
          </cell>
          <cell r="M162" t="str">
            <v>689232J</v>
          </cell>
          <cell r="N162" t="str">
            <v>689232J</v>
          </cell>
          <cell r="O162">
            <v>9</v>
          </cell>
          <cell r="Q162">
            <v>4</v>
          </cell>
          <cell r="R162">
            <v>9</v>
          </cell>
          <cell r="S162">
            <v>38</v>
          </cell>
          <cell r="T162">
            <v>141</v>
          </cell>
          <cell r="U162">
            <v>201</v>
          </cell>
          <cell r="X162" t="str">
            <v>6845GN1</v>
          </cell>
          <cell r="Y162" t="str">
            <v>6845GN1</v>
          </cell>
          <cell r="Z162">
            <v>0</v>
          </cell>
          <cell r="AF162">
            <v>0</v>
          </cell>
          <cell r="AJ162" t="str">
            <v>6841EAJ</v>
          </cell>
          <cell r="AK162" t="str">
            <v>6841EAJ</v>
          </cell>
          <cell r="AL162">
            <v>7</v>
          </cell>
          <cell r="AM162">
            <v>0</v>
          </cell>
          <cell r="AO162">
            <v>1</v>
          </cell>
          <cell r="AP162">
            <v>4</v>
          </cell>
          <cell r="AQ162">
            <v>10</v>
          </cell>
          <cell r="AR162">
            <v>22</v>
          </cell>
        </row>
        <row r="163">
          <cell r="B163" t="str">
            <v>6893NT1</v>
          </cell>
          <cell r="C163" t="str">
            <v>6893NT1</v>
          </cell>
          <cell r="D163">
            <v>4</v>
          </cell>
          <cell r="J163">
            <v>24</v>
          </cell>
          <cell r="M163" t="str">
            <v>6892C8J</v>
          </cell>
          <cell r="N163" t="str">
            <v>6892C8J</v>
          </cell>
          <cell r="O163">
            <v>0</v>
          </cell>
          <cell r="U163">
            <v>0</v>
          </cell>
          <cell r="X163" t="str">
            <v>6845NBJ</v>
          </cell>
          <cell r="Y163" t="str">
            <v>6845NBJ</v>
          </cell>
          <cell r="Z163">
            <v>1</v>
          </cell>
          <cell r="AC163">
            <v>12</v>
          </cell>
          <cell r="AD163">
            <v>1</v>
          </cell>
          <cell r="AE163">
            <v>10</v>
          </cell>
          <cell r="AF163">
            <v>24</v>
          </cell>
          <cell r="AJ163" t="str">
            <v>6841GAJ</v>
          </cell>
          <cell r="AK163" t="str">
            <v>6841GAJ</v>
          </cell>
          <cell r="AL163">
            <v>3</v>
          </cell>
          <cell r="AN163">
            <v>0</v>
          </cell>
          <cell r="AO163">
            <v>4</v>
          </cell>
          <cell r="AP163">
            <v>7</v>
          </cell>
          <cell r="AQ163">
            <v>1</v>
          </cell>
          <cell r="AR163">
            <v>15</v>
          </cell>
        </row>
        <row r="164">
          <cell r="B164" t="str">
            <v>847681U</v>
          </cell>
          <cell r="C164" t="str">
            <v>847681U</v>
          </cell>
          <cell r="D164">
            <v>50</v>
          </cell>
          <cell r="E164">
            <v>0</v>
          </cell>
          <cell r="F164">
            <v>8</v>
          </cell>
          <cell r="G164">
            <v>1</v>
          </cell>
          <cell r="H164">
            <v>0</v>
          </cell>
          <cell r="I164">
            <v>0</v>
          </cell>
          <cell r="J164">
            <v>59</v>
          </cell>
          <cell r="M164" t="str">
            <v>6892C9J</v>
          </cell>
          <cell r="N164" t="str">
            <v>6892C9J</v>
          </cell>
          <cell r="O164">
            <v>1</v>
          </cell>
          <cell r="P164">
            <v>10</v>
          </cell>
          <cell r="U164">
            <v>11</v>
          </cell>
          <cell r="X164" t="str">
            <v>684920J</v>
          </cell>
          <cell r="Y164" t="str">
            <v>684920J</v>
          </cell>
          <cell r="Z164">
            <v>8</v>
          </cell>
          <cell r="AA164">
            <v>1</v>
          </cell>
          <cell r="AD164">
            <v>3</v>
          </cell>
          <cell r="AE164">
            <v>7</v>
          </cell>
          <cell r="AF164">
            <v>19</v>
          </cell>
          <cell r="AJ164" t="str">
            <v>6841TAJ</v>
          </cell>
          <cell r="AK164" t="str">
            <v>6841TAJ</v>
          </cell>
          <cell r="AL164">
            <v>1</v>
          </cell>
          <cell r="AM164">
            <v>1</v>
          </cell>
          <cell r="AO164">
            <v>6</v>
          </cell>
          <cell r="AP164">
            <v>5</v>
          </cell>
          <cell r="AQ164">
            <v>3</v>
          </cell>
          <cell r="AR164">
            <v>16</v>
          </cell>
        </row>
        <row r="165">
          <cell r="B165" t="str">
            <v>84768JA</v>
          </cell>
          <cell r="C165" t="str">
            <v>84768JA</v>
          </cell>
          <cell r="H165">
            <v>0</v>
          </cell>
          <cell r="J165">
            <v>0</v>
          </cell>
          <cell r="M165" t="str">
            <v>6892W5J</v>
          </cell>
          <cell r="N165" t="str">
            <v>6892W5J</v>
          </cell>
          <cell r="O165">
            <v>1</v>
          </cell>
          <cell r="U165">
            <v>1</v>
          </cell>
          <cell r="X165" t="str">
            <v>684923J</v>
          </cell>
          <cell r="Y165" t="str">
            <v>684923J</v>
          </cell>
          <cell r="Z165">
            <v>1</v>
          </cell>
          <cell r="AC165">
            <v>4</v>
          </cell>
          <cell r="AF165">
            <v>5</v>
          </cell>
          <cell r="AJ165" t="str">
            <v>684250J</v>
          </cell>
          <cell r="AK165" t="str">
            <v>684250J</v>
          </cell>
          <cell r="AL165">
            <v>0</v>
          </cell>
          <cell r="AO165">
            <v>0</v>
          </cell>
          <cell r="AR165">
            <v>0</v>
          </cell>
        </row>
        <row r="166">
          <cell r="B166" t="str">
            <v>84768JB</v>
          </cell>
          <cell r="C166" t="str">
            <v>84768JB</v>
          </cell>
          <cell r="H166">
            <v>0</v>
          </cell>
          <cell r="J166">
            <v>0</v>
          </cell>
          <cell r="M166" t="str">
            <v>6892W6J</v>
          </cell>
          <cell r="N166" t="str">
            <v>6892W6J</v>
          </cell>
          <cell r="O166">
            <v>1</v>
          </cell>
          <cell r="U166">
            <v>1</v>
          </cell>
          <cell r="X166" t="str">
            <v>68625EJ</v>
          </cell>
          <cell r="Y166" t="str">
            <v>68625EJ</v>
          </cell>
          <cell r="Z166">
            <v>1</v>
          </cell>
          <cell r="AF166">
            <v>1</v>
          </cell>
          <cell r="AJ166" t="str">
            <v>684252J</v>
          </cell>
          <cell r="AK166" t="str">
            <v>684252J</v>
          </cell>
          <cell r="AL166">
            <v>0</v>
          </cell>
          <cell r="AO166">
            <v>0</v>
          </cell>
          <cell r="AR166">
            <v>0</v>
          </cell>
        </row>
        <row r="167">
          <cell r="B167" t="str">
            <v>847841X</v>
          </cell>
          <cell r="D167">
            <v>93</v>
          </cell>
          <cell r="E167">
            <v>37</v>
          </cell>
          <cell r="F167">
            <v>21</v>
          </cell>
          <cell r="G167">
            <v>51</v>
          </cell>
          <cell r="H167">
            <v>242</v>
          </cell>
          <cell r="I167">
            <v>187</v>
          </cell>
          <cell r="J167">
            <v>631</v>
          </cell>
          <cell r="M167" t="str">
            <v>689393J</v>
          </cell>
          <cell r="N167" t="str">
            <v>689393J</v>
          </cell>
          <cell r="R167">
            <v>31</v>
          </cell>
          <cell r="S167">
            <v>10</v>
          </cell>
          <cell r="T167">
            <v>1</v>
          </cell>
          <cell r="U167">
            <v>42</v>
          </cell>
          <cell r="X167" t="str">
            <v>6862C8J</v>
          </cell>
          <cell r="Y167" t="str">
            <v>6862C8J</v>
          </cell>
          <cell r="Z167">
            <v>1</v>
          </cell>
          <cell r="AF167">
            <v>1</v>
          </cell>
          <cell r="AJ167" t="str">
            <v>684260J</v>
          </cell>
          <cell r="AK167" t="str">
            <v>684260J</v>
          </cell>
          <cell r="AL167">
            <v>0</v>
          </cell>
          <cell r="AO167">
            <v>0</v>
          </cell>
          <cell r="AR167">
            <v>0</v>
          </cell>
        </row>
        <row r="168">
          <cell r="B168" t="str">
            <v>847841X</v>
          </cell>
          <cell r="C168" t="str">
            <v>847841X</v>
          </cell>
          <cell r="D168">
            <v>92</v>
          </cell>
          <cell r="E168">
            <v>37</v>
          </cell>
          <cell r="F168">
            <v>21</v>
          </cell>
          <cell r="G168">
            <v>50</v>
          </cell>
          <cell r="H168">
            <v>193</v>
          </cell>
          <cell r="I168">
            <v>187</v>
          </cell>
          <cell r="J168">
            <v>580</v>
          </cell>
          <cell r="M168" t="str">
            <v>6893NT1</v>
          </cell>
          <cell r="N168" t="str">
            <v>6893NT1</v>
          </cell>
          <cell r="O168">
            <v>1</v>
          </cell>
          <cell r="U168">
            <v>1</v>
          </cell>
          <cell r="X168" t="str">
            <v>686669J</v>
          </cell>
          <cell r="Y168" t="str">
            <v>686669J</v>
          </cell>
          <cell r="Z168">
            <v>14</v>
          </cell>
          <cell r="AC168">
            <v>3</v>
          </cell>
          <cell r="AD168">
            <v>1</v>
          </cell>
          <cell r="AE168">
            <v>3</v>
          </cell>
          <cell r="AF168">
            <v>21</v>
          </cell>
          <cell r="AJ168" t="str">
            <v>684262J</v>
          </cell>
          <cell r="AK168" t="str">
            <v>684262J</v>
          </cell>
          <cell r="AL168">
            <v>0</v>
          </cell>
          <cell r="AO168">
            <v>0</v>
          </cell>
          <cell r="AR168">
            <v>0</v>
          </cell>
        </row>
        <row r="169">
          <cell r="B169" t="str">
            <v>847841X</v>
          </cell>
          <cell r="C169" t="str">
            <v>84784AJ</v>
          </cell>
          <cell r="D169">
            <v>1</v>
          </cell>
          <cell r="G169">
            <v>1</v>
          </cell>
          <cell r="J169">
            <v>2</v>
          </cell>
          <cell r="M169" t="str">
            <v>847681U</v>
          </cell>
          <cell r="N169" t="str">
            <v>847681U</v>
          </cell>
          <cell r="O169">
            <v>3</v>
          </cell>
          <cell r="Q169">
            <v>8</v>
          </cell>
          <cell r="R169">
            <v>1</v>
          </cell>
          <cell r="S169">
            <v>1</v>
          </cell>
          <cell r="T169">
            <v>0</v>
          </cell>
          <cell r="U169">
            <v>13</v>
          </cell>
          <cell r="X169" t="str">
            <v>686772J</v>
          </cell>
          <cell r="Y169" t="str">
            <v>686772J</v>
          </cell>
          <cell r="Z169">
            <v>2</v>
          </cell>
          <cell r="AF169">
            <v>2</v>
          </cell>
          <cell r="AJ169" t="str">
            <v>6842S2J</v>
          </cell>
          <cell r="AK169" t="str">
            <v>6842S2J</v>
          </cell>
          <cell r="AL169">
            <v>0</v>
          </cell>
          <cell r="AR169">
            <v>0</v>
          </cell>
        </row>
        <row r="170">
          <cell r="B170" t="str">
            <v>847841X</v>
          </cell>
          <cell r="C170" t="str">
            <v>84784EJ</v>
          </cell>
          <cell r="H170">
            <v>49</v>
          </cell>
          <cell r="J170">
            <v>49</v>
          </cell>
          <cell r="M170" t="str">
            <v>847841X</v>
          </cell>
          <cell r="O170">
            <v>67</v>
          </cell>
          <cell r="P170">
            <v>19</v>
          </cell>
          <cell r="Q170">
            <v>3</v>
          </cell>
          <cell r="R170">
            <v>23</v>
          </cell>
          <cell r="S170">
            <v>124</v>
          </cell>
          <cell r="T170">
            <v>63</v>
          </cell>
          <cell r="U170">
            <v>299</v>
          </cell>
          <cell r="X170" t="str">
            <v>686862J</v>
          </cell>
          <cell r="Y170" t="str">
            <v>686862J</v>
          </cell>
          <cell r="Z170">
            <v>3</v>
          </cell>
          <cell r="AA170">
            <v>1</v>
          </cell>
          <cell r="AF170">
            <v>4</v>
          </cell>
          <cell r="AJ170" t="str">
            <v>6845GN1</v>
          </cell>
          <cell r="AK170" t="str">
            <v>6845GN1</v>
          </cell>
          <cell r="AL170">
            <v>0</v>
          </cell>
          <cell r="AR170">
            <v>0</v>
          </cell>
        </row>
        <row r="171">
          <cell r="B171" t="str">
            <v>864532X</v>
          </cell>
          <cell r="C171" t="str">
            <v>864532X</v>
          </cell>
          <cell r="D171">
            <v>110</v>
          </cell>
          <cell r="E171">
            <v>40</v>
          </cell>
          <cell r="F171">
            <v>2</v>
          </cell>
          <cell r="G171">
            <v>12</v>
          </cell>
          <cell r="H171">
            <v>32</v>
          </cell>
          <cell r="I171">
            <v>23</v>
          </cell>
          <cell r="J171">
            <v>219</v>
          </cell>
          <cell r="M171" t="str">
            <v>847841X</v>
          </cell>
          <cell r="N171" t="str">
            <v>847841X</v>
          </cell>
          <cell r="O171">
            <v>66</v>
          </cell>
          <cell r="P171">
            <v>19</v>
          </cell>
          <cell r="Q171">
            <v>3</v>
          </cell>
          <cell r="R171">
            <v>22</v>
          </cell>
          <cell r="S171">
            <v>106</v>
          </cell>
          <cell r="T171">
            <v>63</v>
          </cell>
          <cell r="U171">
            <v>279</v>
          </cell>
          <cell r="X171" t="str">
            <v>686872J</v>
          </cell>
          <cell r="Y171" t="str">
            <v>686872J</v>
          </cell>
          <cell r="Z171">
            <v>0</v>
          </cell>
          <cell r="AF171">
            <v>0</v>
          </cell>
          <cell r="AJ171" t="str">
            <v>6845NBJ</v>
          </cell>
          <cell r="AK171" t="str">
            <v>6845NBJ</v>
          </cell>
          <cell r="AL171">
            <v>2</v>
          </cell>
          <cell r="AO171">
            <v>2</v>
          </cell>
          <cell r="AP171">
            <v>7</v>
          </cell>
          <cell r="AR171">
            <v>11</v>
          </cell>
        </row>
        <row r="172">
          <cell r="B172" t="str">
            <v>86454AX</v>
          </cell>
          <cell r="D172">
            <v>63</v>
          </cell>
          <cell r="E172">
            <v>49</v>
          </cell>
          <cell r="F172">
            <v>1</v>
          </cell>
          <cell r="G172">
            <v>1</v>
          </cell>
          <cell r="H172">
            <v>58</v>
          </cell>
          <cell r="I172">
            <v>16</v>
          </cell>
          <cell r="J172">
            <v>189</v>
          </cell>
          <cell r="M172" t="str">
            <v>847841X</v>
          </cell>
          <cell r="N172" t="str">
            <v>84784AJ</v>
          </cell>
          <cell r="O172">
            <v>1</v>
          </cell>
          <cell r="R172">
            <v>1</v>
          </cell>
          <cell r="U172">
            <v>2</v>
          </cell>
          <cell r="X172" t="str">
            <v>686876J</v>
          </cell>
          <cell r="Y172" t="str">
            <v>686876J</v>
          </cell>
          <cell r="Z172">
            <v>5</v>
          </cell>
          <cell r="AC172">
            <v>9</v>
          </cell>
          <cell r="AD172">
            <v>2</v>
          </cell>
          <cell r="AE172">
            <v>24</v>
          </cell>
          <cell r="AF172">
            <v>40</v>
          </cell>
          <cell r="AJ172" t="str">
            <v>684631J</v>
          </cell>
          <cell r="AK172" t="str">
            <v>6846J1P</v>
          </cell>
          <cell r="AL172">
            <v>0</v>
          </cell>
          <cell r="AR172">
            <v>0</v>
          </cell>
        </row>
        <row r="173">
          <cell r="B173" t="str">
            <v>86454AX</v>
          </cell>
          <cell r="C173" t="str">
            <v>86454AJ</v>
          </cell>
          <cell r="H173">
            <v>20</v>
          </cell>
          <cell r="J173">
            <v>20</v>
          </cell>
          <cell r="M173" t="str">
            <v>847841X</v>
          </cell>
          <cell r="N173" t="str">
            <v>84784EJ</v>
          </cell>
          <cell r="S173">
            <v>18</v>
          </cell>
          <cell r="U173">
            <v>18</v>
          </cell>
          <cell r="X173" t="str">
            <v>686878J</v>
          </cell>
          <cell r="Y173" t="str">
            <v>686878J</v>
          </cell>
          <cell r="Z173">
            <v>0</v>
          </cell>
          <cell r="AC173">
            <v>3</v>
          </cell>
          <cell r="AD173">
            <v>1</v>
          </cell>
          <cell r="AE173">
            <v>4</v>
          </cell>
          <cell r="AF173">
            <v>8</v>
          </cell>
          <cell r="AJ173" t="str">
            <v>684635J</v>
          </cell>
          <cell r="AK173" t="str">
            <v>6846J5T</v>
          </cell>
          <cell r="AL173">
            <v>0</v>
          </cell>
          <cell r="AR173">
            <v>0</v>
          </cell>
        </row>
        <row r="174">
          <cell r="B174" t="str">
            <v>86454AX</v>
          </cell>
          <cell r="C174" t="str">
            <v>86454AX</v>
          </cell>
          <cell r="D174">
            <v>63</v>
          </cell>
          <cell r="E174">
            <v>49</v>
          </cell>
          <cell r="F174">
            <v>1</v>
          </cell>
          <cell r="G174">
            <v>1</v>
          </cell>
          <cell r="H174">
            <v>38</v>
          </cell>
          <cell r="I174">
            <v>16</v>
          </cell>
          <cell r="J174">
            <v>169</v>
          </cell>
          <cell r="M174" t="str">
            <v>860230J</v>
          </cell>
          <cell r="N174" t="str">
            <v>860230J</v>
          </cell>
          <cell r="O174">
            <v>0</v>
          </cell>
          <cell r="Q174">
            <v>40</v>
          </cell>
          <cell r="T174">
            <v>11</v>
          </cell>
          <cell r="U174">
            <v>51</v>
          </cell>
          <cell r="X174" t="str">
            <v>6870JPK</v>
          </cell>
          <cell r="Y174" t="str">
            <v>6870JPK</v>
          </cell>
          <cell r="Z174">
            <v>18</v>
          </cell>
          <cell r="AC174">
            <v>2</v>
          </cell>
          <cell r="AD174">
            <v>11</v>
          </cell>
          <cell r="AF174">
            <v>31</v>
          </cell>
          <cell r="AJ174" t="str">
            <v>684920J</v>
          </cell>
          <cell r="AK174" t="str">
            <v>684920J</v>
          </cell>
          <cell r="AL174">
            <v>3</v>
          </cell>
          <cell r="AO174">
            <v>1</v>
          </cell>
          <cell r="AR174">
            <v>4</v>
          </cell>
        </row>
        <row r="175">
          <cell r="B175" t="str">
            <v>865431Y</v>
          </cell>
          <cell r="C175" t="str">
            <v>865431Y</v>
          </cell>
          <cell r="D175">
            <v>6</v>
          </cell>
          <cell r="G175">
            <v>1</v>
          </cell>
          <cell r="J175">
            <v>10</v>
          </cell>
          <cell r="M175" t="str">
            <v>860250J</v>
          </cell>
          <cell r="N175" t="str">
            <v>860250J</v>
          </cell>
          <cell r="O175">
            <v>10</v>
          </cell>
          <cell r="P175">
            <v>21</v>
          </cell>
          <cell r="Q175">
            <v>13</v>
          </cell>
          <cell r="R175">
            <v>53</v>
          </cell>
          <cell r="S175">
            <v>27</v>
          </cell>
          <cell r="T175">
            <v>93</v>
          </cell>
          <cell r="U175">
            <v>217</v>
          </cell>
          <cell r="X175" t="str">
            <v>6870JTN</v>
          </cell>
          <cell r="Y175" t="str">
            <v>6870JTN</v>
          </cell>
          <cell r="Z175">
            <v>0</v>
          </cell>
          <cell r="AC175">
            <v>2</v>
          </cell>
          <cell r="AD175">
            <v>2</v>
          </cell>
          <cell r="AE175">
            <v>17</v>
          </cell>
          <cell r="AF175">
            <v>21</v>
          </cell>
          <cell r="AJ175" t="str">
            <v>684923J</v>
          </cell>
          <cell r="AK175" t="str">
            <v>684923J</v>
          </cell>
          <cell r="AL175">
            <v>0</v>
          </cell>
          <cell r="AR175">
            <v>0</v>
          </cell>
        </row>
        <row r="176">
          <cell r="B176" t="str">
            <v>86565RY</v>
          </cell>
          <cell r="C176" t="str">
            <v>86565RY</v>
          </cell>
          <cell r="D176">
            <v>5</v>
          </cell>
          <cell r="I176">
            <v>0</v>
          </cell>
          <cell r="J176">
            <v>5</v>
          </cell>
          <cell r="M176" t="str">
            <v>864532X</v>
          </cell>
          <cell r="N176" t="str">
            <v>864532X</v>
          </cell>
          <cell r="O176">
            <v>53</v>
          </cell>
          <cell r="P176">
            <v>18</v>
          </cell>
          <cell r="Q176">
            <v>2</v>
          </cell>
          <cell r="R176">
            <v>6</v>
          </cell>
          <cell r="S176">
            <v>48</v>
          </cell>
          <cell r="T176">
            <v>24</v>
          </cell>
          <cell r="U176">
            <v>151</v>
          </cell>
          <cell r="X176" t="str">
            <v>688120J</v>
          </cell>
          <cell r="Z176">
            <v>915</v>
          </cell>
          <cell r="AA176">
            <v>108</v>
          </cell>
          <cell r="AB176">
            <v>11</v>
          </cell>
          <cell r="AC176">
            <v>123</v>
          </cell>
          <cell r="AD176">
            <v>593</v>
          </cell>
          <cell r="AE176">
            <v>1004</v>
          </cell>
          <cell r="AF176">
            <v>2754</v>
          </cell>
          <cell r="AJ176" t="str">
            <v>68625EJ</v>
          </cell>
          <cell r="AK176" t="str">
            <v>68625EJ</v>
          </cell>
          <cell r="AL176">
            <v>0</v>
          </cell>
          <cell r="AR176">
            <v>0</v>
          </cell>
        </row>
        <row r="177">
          <cell r="B177" t="str">
            <v>86566RY</v>
          </cell>
          <cell r="C177" t="str">
            <v>86566RY</v>
          </cell>
          <cell r="D177">
            <v>1</v>
          </cell>
          <cell r="E177">
            <v>30</v>
          </cell>
          <cell r="I177">
            <v>0</v>
          </cell>
          <cell r="J177">
            <v>31</v>
          </cell>
          <cell r="M177" t="str">
            <v>86454AX</v>
          </cell>
          <cell r="O177">
            <v>6</v>
          </cell>
          <cell r="P177">
            <v>1</v>
          </cell>
          <cell r="Q177">
            <v>1</v>
          </cell>
          <cell r="R177">
            <v>0</v>
          </cell>
          <cell r="S177">
            <v>30</v>
          </cell>
          <cell r="T177">
            <v>17</v>
          </cell>
          <cell r="U177">
            <v>55</v>
          </cell>
          <cell r="X177" t="str">
            <v>688120J</v>
          </cell>
          <cell r="Y177" t="str">
            <v>688120J</v>
          </cell>
          <cell r="Z177">
            <v>915</v>
          </cell>
          <cell r="AA177">
            <v>108</v>
          </cell>
          <cell r="AB177">
            <v>11</v>
          </cell>
          <cell r="AC177">
            <v>123</v>
          </cell>
          <cell r="AD177">
            <v>535</v>
          </cell>
          <cell r="AE177">
            <v>1004</v>
          </cell>
          <cell r="AF177">
            <v>2696</v>
          </cell>
          <cell r="AJ177" t="str">
            <v>6862C8J</v>
          </cell>
          <cell r="AK177" t="str">
            <v>6862C8J</v>
          </cell>
          <cell r="AN177">
            <v>0</v>
          </cell>
          <cell r="AR177">
            <v>0</v>
          </cell>
        </row>
        <row r="178">
          <cell r="B178" t="str">
            <v>865732Y</v>
          </cell>
          <cell r="C178" t="str">
            <v>865732Y</v>
          </cell>
          <cell r="D178">
            <v>12</v>
          </cell>
          <cell r="F178">
            <v>0</v>
          </cell>
          <cell r="G178">
            <v>2</v>
          </cell>
          <cell r="I178">
            <v>0</v>
          </cell>
          <cell r="J178">
            <v>14</v>
          </cell>
          <cell r="M178" t="str">
            <v>86454AX</v>
          </cell>
          <cell r="N178" t="str">
            <v>86454AJ</v>
          </cell>
          <cell r="S178">
            <v>16</v>
          </cell>
          <cell r="U178">
            <v>16</v>
          </cell>
          <cell r="X178" t="str">
            <v>688120J</v>
          </cell>
          <cell r="Y178" t="str">
            <v>6881JA3</v>
          </cell>
          <cell r="AD178">
            <v>58</v>
          </cell>
          <cell r="AF178">
            <v>58</v>
          </cell>
          <cell r="AJ178" t="str">
            <v>6862W9J</v>
          </cell>
          <cell r="AK178" t="str">
            <v>6862W9J</v>
          </cell>
          <cell r="AO178">
            <v>0</v>
          </cell>
          <cell r="AR178">
            <v>0</v>
          </cell>
        </row>
        <row r="179">
          <cell r="B179" t="str">
            <v>865811Y</v>
          </cell>
          <cell r="C179" t="str">
            <v>865811Y</v>
          </cell>
          <cell r="D179">
            <v>2</v>
          </cell>
          <cell r="F179">
            <v>1</v>
          </cell>
          <cell r="H179">
            <v>0</v>
          </cell>
          <cell r="I179">
            <v>0</v>
          </cell>
          <cell r="J179">
            <v>3</v>
          </cell>
          <cell r="M179" t="str">
            <v>86454AX</v>
          </cell>
          <cell r="N179" t="str">
            <v>86454AX</v>
          </cell>
          <cell r="O179">
            <v>6</v>
          </cell>
          <cell r="P179">
            <v>1</v>
          </cell>
          <cell r="Q179">
            <v>1</v>
          </cell>
          <cell r="S179">
            <v>14</v>
          </cell>
          <cell r="T179">
            <v>17</v>
          </cell>
          <cell r="U179">
            <v>39</v>
          </cell>
          <cell r="X179" t="str">
            <v>688122J</v>
          </cell>
          <cell r="Y179" t="str">
            <v>688122J</v>
          </cell>
          <cell r="Z179">
            <v>103</v>
          </cell>
          <cell r="AA179">
            <v>12</v>
          </cell>
          <cell r="AB179">
            <v>8</v>
          </cell>
          <cell r="AC179">
            <v>40</v>
          </cell>
          <cell r="AD179">
            <v>136</v>
          </cell>
          <cell r="AE179">
            <v>113</v>
          </cell>
          <cell r="AF179">
            <v>412</v>
          </cell>
          <cell r="AJ179" t="str">
            <v>686650J</v>
          </cell>
          <cell r="AK179" t="str">
            <v>686650J</v>
          </cell>
          <cell r="AM179">
            <v>1</v>
          </cell>
          <cell r="AR179">
            <v>1</v>
          </cell>
        </row>
        <row r="180">
          <cell r="B180" t="str">
            <v>865841Y</v>
          </cell>
          <cell r="D180">
            <v>8</v>
          </cell>
          <cell r="E180">
            <v>49</v>
          </cell>
          <cell r="F180">
            <v>1</v>
          </cell>
          <cell r="G180">
            <v>0</v>
          </cell>
          <cell r="H180">
            <v>12</v>
          </cell>
          <cell r="I180">
            <v>0</v>
          </cell>
          <cell r="J180">
            <v>70</v>
          </cell>
          <cell r="M180" t="str">
            <v>865431Y</v>
          </cell>
          <cell r="N180" t="str">
            <v>865431Y</v>
          </cell>
          <cell r="O180">
            <v>5</v>
          </cell>
          <cell r="R180">
            <v>1</v>
          </cell>
          <cell r="T180">
            <v>-1</v>
          </cell>
          <cell r="U180">
            <v>5</v>
          </cell>
          <cell r="X180" t="str">
            <v>688123J</v>
          </cell>
          <cell r="Y180" t="str">
            <v>688123J</v>
          </cell>
          <cell r="Z180">
            <v>0</v>
          </cell>
          <cell r="AF180">
            <v>0</v>
          </cell>
          <cell r="AJ180" t="str">
            <v>686660J</v>
          </cell>
          <cell r="AK180" t="str">
            <v>686660J</v>
          </cell>
          <cell r="AL180">
            <v>0</v>
          </cell>
          <cell r="AR180">
            <v>0</v>
          </cell>
        </row>
        <row r="181">
          <cell r="B181" t="str">
            <v>865841Y</v>
          </cell>
          <cell r="C181" t="str">
            <v>865841Y</v>
          </cell>
          <cell r="D181">
            <v>7</v>
          </cell>
          <cell r="E181">
            <v>49</v>
          </cell>
          <cell r="F181">
            <v>1</v>
          </cell>
          <cell r="H181">
            <v>11</v>
          </cell>
          <cell r="I181">
            <v>0</v>
          </cell>
          <cell r="J181">
            <v>68</v>
          </cell>
          <cell r="M181" t="str">
            <v>86565RY</v>
          </cell>
          <cell r="N181" t="str">
            <v>86565RY</v>
          </cell>
          <cell r="O181">
            <v>0</v>
          </cell>
          <cell r="P181">
            <v>1</v>
          </cell>
          <cell r="T181">
            <v>2</v>
          </cell>
          <cell r="U181">
            <v>3</v>
          </cell>
          <cell r="X181" t="str">
            <v>688130J</v>
          </cell>
          <cell r="Y181" t="str">
            <v>688130J</v>
          </cell>
          <cell r="Z181">
            <v>52</v>
          </cell>
          <cell r="AA181">
            <v>8</v>
          </cell>
          <cell r="AB181">
            <v>1</v>
          </cell>
          <cell r="AC181">
            <v>56</v>
          </cell>
          <cell r="AD181">
            <v>109</v>
          </cell>
          <cell r="AE181">
            <v>40</v>
          </cell>
          <cell r="AF181">
            <v>266</v>
          </cell>
          <cell r="AJ181" t="str">
            <v>686669J</v>
          </cell>
          <cell r="AK181" t="str">
            <v>686669J</v>
          </cell>
          <cell r="AL181">
            <v>9</v>
          </cell>
          <cell r="AP181">
            <v>2</v>
          </cell>
          <cell r="AQ181">
            <v>0</v>
          </cell>
          <cell r="AR181">
            <v>11</v>
          </cell>
        </row>
        <row r="182">
          <cell r="B182" t="str">
            <v>865841Y</v>
          </cell>
          <cell r="C182" t="str">
            <v>86584AJ</v>
          </cell>
          <cell r="D182">
            <v>1</v>
          </cell>
          <cell r="H182">
            <v>1</v>
          </cell>
          <cell r="J182">
            <v>2</v>
          </cell>
          <cell r="M182" t="str">
            <v>86566RY</v>
          </cell>
          <cell r="N182" t="str">
            <v>86566RY</v>
          </cell>
          <cell r="O182">
            <v>1</v>
          </cell>
          <cell r="P182">
            <v>1</v>
          </cell>
          <cell r="R182">
            <v>1</v>
          </cell>
          <cell r="T182">
            <v>2</v>
          </cell>
          <cell r="U182">
            <v>5</v>
          </cell>
          <cell r="X182" t="str">
            <v>688132J</v>
          </cell>
          <cell r="Y182" t="str">
            <v>688132J</v>
          </cell>
          <cell r="Z182">
            <v>7</v>
          </cell>
          <cell r="AA182">
            <v>5</v>
          </cell>
          <cell r="AB182">
            <v>3</v>
          </cell>
          <cell r="AC182">
            <v>30</v>
          </cell>
          <cell r="AD182">
            <v>14</v>
          </cell>
          <cell r="AE182">
            <v>15</v>
          </cell>
          <cell r="AF182">
            <v>74</v>
          </cell>
          <cell r="AJ182" t="str">
            <v>686772J</v>
          </cell>
          <cell r="AK182" t="str">
            <v>686772J</v>
          </cell>
          <cell r="AL182">
            <v>0</v>
          </cell>
          <cell r="AR182">
            <v>0</v>
          </cell>
        </row>
        <row r="183">
          <cell r="B183" t="str">
            <v>865841Y</v>
          </cell>
          <cell r="C183" t="str">
            <v>86584TJ</v>
          </cell>
          <cell r="H183">
            <v>0</v>
          </cell>
          <cell r="J183">
            <v>0</v>
          </cell>
          <cell r="M183" t="str">
            <v>865732Y</v>
          </cell>
          <cell r="N183" t="str">
            <v>865732Y</v>
          </cell>
          <cell r="O183">
            <v>1</v>
          </cell>
          <cell r="S183">
            <v>1</v>
          </cell>
          <cell r="T183">
            <v>1</v>
          </cell>
          <cell r="U183">
            <v>3</v>
          </cell>
          <cell r="X183" t="str">
            <v>688160J</v>
          </cell>
          <cell r="Y183" t="str">
            <v>688160J</v>
          </cell>
          <cell r="Z183">
            <v>204</v>
          </cell>
          <cell r="AA183">
            <v>38</v>
          </cell>
          <cell r="AC183">
            <v>163</v>
          </cell>
          <cell r="AD183">
            <v>260</v>
          </cell>
          <cell r="AE183">
            <v>419</v>
          </cell>
          <cell r="AF183">
            <v>1084</v>
          </cell>
          <cell r="AJ183" t="str">
            <v>686862J</v>
          </cell>
          <cell r="AK183" t="str">
            <v>686862J</v>
          </cell>
          <cell r="AL183">
            <v>0</v>
          </cell>
          <cell r="AR183">
            <v>0</v>
          </cell>
        </row>
        <row r="184">
          <cell r="B184" t="str">
            <v>86584RY</v>
          </cell>
          <cell r="C184" t="str">
            <v>86584RY</v>
          </cell>
          <cell r="H184">
            <v>1</v>
          </cell>
          <cell r="I184">
            <v>5</v>
          </cell>
          <cell r="J184">
            <v>6</v>
          </cell>
          <cell r="M184" t="str">
            <v>865841Y</v>
          </cell>
          <cell r="O184">
            <v>4</v>
          </cell>
          <cell r="P184">
            <v>3</v>
          </cell>
          <cell r="Q184">
            <v>1</v>
          </cell>
          <cell r="R184">
            <v>0</v>
          </cell>
          <cell r="S184">
            <v>25</v>
          </cell>
          <cell r="T184">
            <v>0</v>
          </cell>
          <cell r="U184">
            <v>33</v>
          </cell>
          <cell r="X184" t="str">
            <v>688162J</v>
          </cell>
          <cell r="Y184" t="str">
            <v>688162J</v>
          </cell>
          <cell r="Z184">
            <v>92</v>
          </cell>
          <cell r="AA184">
            <v>9</v>
          </cell>
          <cell r="AB184">
            <v>7</v>
          </cell>
          <cell r="AC184">
            <v>46</v>
          </cell>
          <cell r="AD184">
            <v>139</v>
          </cell>
          <cell r="AE184">
            <v>115</v>
          </cell>
          <cell r="AF184">
            <v>408</v>
          </cell>
          <cell r="AJ184" t="str">
            <v>686872J</v>
          </cell>
          <cell r="AK184" t="str">
            <v>686872J</v>
          </cell>
          <cell r="AL184">
            <v>0</v>
          </cell>
          <cell r="AR184">
            <v>0</v>
          </cell>
        </row>
        <row r="185">
          <cell r="B185" t="str">
            <v>865861Y</v>
          </cell>
          <cell r="C185" t="str">
            <v>865861Y</v>
          </cell>
          <cell r="D185">
            <v>6</v>
          </cell>
          <cell r="E185">
            <v>60</v>
          </cell>
          <cell r="F185">
            <v>1</v>
          </cell>
          <cell r="H185">
            <v>5</v>
          </cell>
          <cell r="I185">
            <v>2</v>
          </cell>
          <cell r="J185">
            <v>74</v>
          </cell>
          <cell r="M185" t="str">
            <v>865841Y</v>
          </cell>
          <cell r="N185" t="str">
            <v>865841Y</v>
          </cell>
          <cell r="O185">
            <v>4</v>
          </cell>
          <cell r="P185">
            <v>3</v>
          </cell>
          <cell r="Q185">
            <v>1</v>
          </cell>
          <cell r="S185">
            <v>3</v>
          </cell>
          <cell r="T185">
            <v>0</v>
          </cell>
          <cell r="U185">
            <v>11</v>
          </cell>
          <cell r="X185" t="str">
            <v>688170J</v>
          </cell>
          <cell r="Y185" t="str">
            <v>688170J</v>
          </cell>
          <cell r="Z185">
            <v>179</v>
          </cell>
          <cell r="AA185">
            <v>21</v>
          </cell>
          <cell r="AB185">
            <v>8</v>
          </cell>
          <cell r="AC185">
            <v>84</v>
          </cell>
          <cell r="AD185">
            <v>89</v>
          </cell>
          <cell r="AE185">
            <v>112</v>
          </cell>
          <cell r="AF185">
            <v>493</v>
          </cell>
          <cell r="AJ185" t="str">
            <v>686876J</v>
          </cell>
          <cell r="AK185" t="str">
            <v>686876J</v>
          </cell>
          <cell r="AL185">
            <v>3</v>
          </cell>
          <cell r="AO185">
            <v>1</v>
          </cell>
          <cell r="AQ185">
            <v>1</v>
          </cell>
          <cell r="AR185">
            <v>5</v>
          </cell>
        </row>
        <row r="186">
          <cell r="B186" t="str">
            <v>866471Y</v>
          </cell>
          <cell r="C186" t="str">
            <v>866471Y</v>
          </cell>
          <cell r="E186">
            <v>0</v>
          </cell>
          <cell r="H186">
            <v>0</v>
          </cell>
          <cell r="J186">
            <v>0</v>
          </cell>
          <cell r="M186" t="str">
            <v>865841Y</v>
          </cell>
          <cell r="N186" t="str">
            <v>86584AJ</v>
          </cell>
          <cell r="O186">
            <v>0</v>
          </cell>
          <cell r="S186">
            <v>1</v>
          </cell>
          <cell r="U186">
            <v>1</v>
          </cell>
          <cell r="X186" t="str">
            <v>688172J</v>
          </cell>
          <cell r="Y186" t="str">
            <v>688172J</v>
          </cell>
          <cell r="Z186">
            <v>68</v>
          </cell>
          <cell r="AA186">
            <v>19</v>
          </cell>
          <cell r="AB186">
            <v>23</v>
          </cell>
          <cell r="AC186">
            <v>35</v>
          </cell>
          <cell r="AD186">
            <v>60</v>
          </cell>
          <cell r="AE186">
            <v>94</v>
          </cell>
          <cell r="AF186">
            <v>299</v>
          </cell>
          <cell r="AJ186" t="str">
            <v>686878J</v>
          </cell>
          <cell r="AK186" t="str">
            <v>686878J</v>
          </cell>
          <cell r="AL186">
            <v>1</v>
          </cell>
          <cell r="AR186">
            <v>1</v>
          </cell>
        </row>
        <row r="187">
          <cell r="B187" t="str">
            <v>866481Y</v>
          </cell>
          <cell r="C187" t="str">
            <v>866481Y</v>
          </cell>
          <cell r="D187">
            <v>8</v>
          </cell>
          <cell r="E187">
            <v>20</v>
          </cell>
          <cell r="G187">
            <v>1</v>
          </cell>
          <cell r="H187">
            <v>4</v>
          </cell>
          <cell r="I187">
            <v>3</v>
          </cell>
          <cell r="J187">
            <v>36</v>
          </cell>
          <cell r="M187" t="str">
            <v>865841Y</v>
          </cell>
          <cell r="N187" t="str">
            <v>86584TJ</v>
          </cell>
          <cell r="S187">
            <v>21</v>
          </cell>
          <cell r="U187">
            <v>21</v>
          </cell>
          <cell r="X187" t="str">
            <v>6881JA2</v>
          </cell>
          <cell r="Y187" t="str">
            <v>6881JA2</v>
          </cell>
          <cell r="AD187">
            <v>245</v>
          </cell>
          <cell r="AF187">
            <v>245</v>
          </cell>
          <cell r="AJ187" t="str">
            <v>6870JPK</v>
          </cell>
          <cell r="AK187" t="str">
            <v>6870JPK</v>
          </cell>
          <cell r="AL187">
            <v>2</v>
          </cell>
          <cell r="AP187">
            <v>4</v>
          </cell>
          <cell r="AR187">
            <v>6</v>
          </cell>
        </row>
        <row r="188">
          <cell r="B188" t="str">
            <v>86655RY</v>
          </cell>
          <cell r="C188" t="str">
            <v>86655RY</v>
          </cell>
          <cell r="H188">
            <v>1</v>
          </cell>
          <cell r="J188">
            <v>1</v>
          </cell>
          <cell r="M188" t="str">
            <v>86584RY</v>
          </cell>
          <cell r="N188" t="str">
            <v>86584RY</v>
          </cell>
          <cell r="T188">
            <v>3</v>
          </cell>
          <cell r="U188">
            <v>3</v>
          </cell>
          <cell r="X188" t="str">
            <v>6881S7J</v>
          </cell>
          <cell r="Y188" t="str">
            <v>6881S7J</v>
          </cell>
          <cell r="Z188">
            <v>113</v>
          </cell>
          <cell r="AA188">
            <v>20</v>
          </cell>
          <cell r="AB188">
            <v>3</v>
          </cell>
          <cell r="AC188">
            <v>86</v>
          </cell>
          <cell r="AD188">
            <v>248</v>
          </cell>
          <cell r="AE188">
            <v>91</v>
          </cell>
          <cell r="AF188">
            <v>561</v>
          </cell>
          <cell r="AJ188" t="str">
            <v>6870JTN</v>
          </cell>
          <cell r="AK188" t="str">
            <v>6870JTN</v>
          </cell>
          <cell r="AL188">
            <v>6</v>
          </cell>
          <cell r="AO188">
            <v>4</v>
          </cell>
          <cell r="AP188">
            <v>1</v>
          </cell>
          <cell r="AR188">
            <v>11</v>
          </cell>
        </row>
        <row r="189">
          <cell r="B189" t="str">
            <v>866631Y</v>
          </cell>
          <cell r="C189" t="str">
            <v>866631Y</v>
          </cell>
          <cell r="J189">
            <v>0</v>
          </cell>
          <cell r="M189" t="str">
            <v>865861Y</v>
          </cell>
          <cell r="N189" t="str">
            <v>865861Y</v>
          </cell>
          <cell r="O189">
            <v>4</v>
          </cell>
          <cell r="P189">
            <v>4</v>
          </cell>
          <cell r="Q189">
            <v>1</v>
          </cell>
          <cell r="S189">
            <v>4</v>
          </cell>
          <cell r="T189">
            <v>2</v>
          </cell>
          <cell r="U189">
            <v>15</v>
          </cell>
          <cell r="X189" t="str">
            <v>6881S8J</v>
          </cell>
          <cell r="Y189" t="str">
            <v>6881S8J</v>
          </cell>
          <cell r="Z189">
            <v>29</v>
          </cell>
          <cell r="AA189">
            <v>23</v>
          </cell>
          <cell r="AC189">
            <v>30</v>
          </cell>
          <cell r="AD189">
            <v>257</v>
          </cell>
          <cell r="AE189">
            <v>77</v>
          </cell>
          <cell r="AF189">
            <v>416</v>
          </cell>
          <cell r="AJ189" t="str">
            <v>688120J</v>
          </cell>
          <cell r="AL189">
            <v>326</v>
          </cell>
          <cell r="AM189">
            <v>75</v>
          </cell>
          <cell r="AN189">
            <v>16</v>
          </cell>
          <cell r="AO189">
            <v>5</v>
          </cell>
          <cell r="AP189">
            <v>143</v>
          </cell>
          <cell r="AQ189">
            <v>365</v>
          </cell>
          <cell r="AR189">
            <v>930</v>
          </cell>
        </row>
        <row r="190">
          <cell r="B190" t="str">
            <v>86663RY</v>
          </cell>
          <cell r="C190" t="str">
            <v>86663RY</v>
          </cell>
          <cell r="J190">
            <v>0</v>
          </cell>
          <cell r="M190" t="str">
            <v>866471Y</v>
          </cell>
          <cell r="N190" t="str">
            <v>866471Y</v>
          </cell>
          <cell r="O190">
            <v>2</v>
          </cell>
          <cell r="P190">
            <v>3</v>
          </cell>
          <cell r="R190">
            <v>2</v>
          </cell>
          <cell r="S190">
            <v>1</v>
          </cell>
          <cell r="T190">
            <v>1</v>
          </cell>
          <cell r="U190">
            <v>9</v>
          </cell>
          <cell r="X190" t="str">
            <v>689231J</v>
          </cell>
          <cell r="Y190" t="str">
            <v>689231J</v>
          </cell>
          <cell r="AB190">
            <v>0</v>
          </cell>
          <cell r="AD190">
            <v>4</v>
          </cell>
          <cell r="AF190">
            <v>4</v>
          </cell>
          <cell r="AJ190" t="str">
            <v>688120J</v>
          </cell>
          <cell r="AK190" t="str">
            <v>688120J</v>
          </cell>
          <cell r="AL190">
            <v>326</v>
          </cell>
          <cell r="AM190">
            <v>75</v>
          </cell>
          <cell r="AN190">
            <v>16</v>
          </cell>
          <cell r="AO190">
            <v>5</v>
          </cell>
          <cell r="AP190">
            <v>136</v>
          </cell>
          <cell r="AQ190">
            <v>365</v>
          </cell>
          <cell r="AR190">
            <v>923</v>
          </cell>
        </row>
        <row r="191">
          <cell r="B191" t="str">
            <v>86822RY</v>
          </cell>
          <cell r="C191" t="str">
            <v>86822RY</v>
          </cell>
          <cell r="D191">
            <v>1</v>
          </cell>
          <cell r="J191">
            <v>1</v>
          </cell>
          <cell r="M191" t="str">
            <v>866481Y</v>
          </cell>
          <cell r="N191" t="str">
            <v>866481Y</v>
          </cell>
          <cell r="O191">
            <v>4</v>
          </cell>
          <cell r="P191">
            <v>2</v>
          </cell>
          <cell r="R191">
            <v>1</v>
          </cell>
          <cell r="T191">
            <v>5</v>
          </cell>
          <cell r="U191">
            <v>12</v>
          </cell>
          <cell r="X191" t="str">
            <v>689232J</v>
          </cell>
          <cell r="Y191" t="str">
            <v>689232J</v>
          </cell>
          <cell r="Z191">
            <v>22</v>
          </cell>
          <cell r="AB191">
            <v>0</v>
          </cell>
          <cell r="AC191">
            <v>9</v>
          </cell>
          <cell r="AE191">
            <v>34</v>
          </cell>
          <cell r="AF191">
            <v>65</v>
          </cell>
          <cell r="AJ191" t="str">
            <v>688120J</v>
          </cell>
          <cell r="AK191" t="str">
            <v>6881JA3</v>
          </cell>
          <cell r="AP191">
            <v>7</v>
          </cell>
          <cell r="AR191">
            <v>7</v>
          </cell>
        </row>
        <row r="192">
          <cell r="B192" t="str">
            <v>CDT Others</v>
          </cell>
          <cell r="D192">
            <v>378</v>
          </cell>
          <cell r="E192">
            <v>0</v>
          </cell>
          <cell r="F192">
            <v>324</v>
          </cell>
          <cell r="G192">
            <v>339</v>
          </cell>
          <cell r="H192">
            <v>274</v>
          </cell>
          <cell r="I192">
            <v>142</v>
          </cell>
          <cell r="J192">
            <v>1478</v>
          </cell>
          <cell r="M192" t="str">
            <v>86648RY</v>
          </cell>
          <cell r="N192" t="str">
            <v>86648RY</v>
          </cell>
          <cell r="T192">
            <v>1</v>
          </cell>
          <cell r="U192">
            <v>1</v>
          </cell>
          <cell r="X192" t="str">
            <v>6892C8J</v>
          </cell>
          <cell r="Y192" t="str">
            <v>6892C8J</v>
          </cell>
          <cell r="Z192">
            <v>0</v>
          </cell>
          <cell r="AF192">
            <v>0</v>
          </cell>
          <cell r="AJ192" t="str">
            <v>688122J</v>
          </cell>
          <cell r="AK192" t="str">
            <v>688122J</v>
          </cell>
          <cell r="AL192">
            <v>10</v>
          </cell>
          <cell r="AM192">
            <v>6</v>
          </cell>
          <cell r="AN192">
            <v>-19</v>
          </cell>
          <cell r="AO192">
            <v>0</v>
          </cell>
          <cell r="AP192">
            <v>57</v>
          </cell>
          <cell r="AQ192">
            <v>18</v>
          </cell>
          <cell r="AR192">
            <v>72</v>
          </cell>
        </row>
        <row r="193">
          <cell r="B193" t="str">
            <v>CDT Others</v>
          </cell>
          <cell r="C193" t="str">
            <v>628839J</v>
          </cell>
          <cell r="G193">
            <v>2</v>
          </cell>
          <cell r="H193">
            <v>1</v>
          </cell>
          <cell r="J193">
            <v>3</v>
          </cell>
          <cell r="M193" t="str">
            <v>86655RY</v>
          </cell>
          <cell r="N193" t="str">
            <v>86655RY</v>
          </cell>
          <cell r="S193">
            <v>1</v>
          </cell>
          <cell r="U193">
            <v>1</v>
          </cell>
          <cell r="X193" t="str">
            <v>6892C9J</v>
          </cell>
          <cell r="Y193" t="str">
            <v>6892C9J</v>
          </cell>
          <cell r="Z193">
            <v>0</v>
          </cell>
          <cell r="AA193">
            <v>1</v>
          </cell>
          <cell r="AF193">
            <v>1</v>
          </cell>
          <cell r="AJ193" t="str">
            <v>688123J</v>
          </cell>
          <cell r="AK193" t="str">
            <v>688123J</v>
          </cell>
          <cell r="AL193">
            <v>1</v>
          </cell>
          <cell r="AR193">
            <v>1</v>
          </cell>
        </row>
        <row r="194">
          <cell r="B194" t="str">
            <v>CDT Others</v>
          </cell>
          <cell r="C194" t="str">
            <v>628840J</v>
          </cell>
          <cell r="D194">
            <v>0</v>
          </cell>
          <cell r="J194">
            <v>0</v>
          </cell>
          <cell r="M194" t="str">
            <v>866631Y</v>
          </cell>
          <cell r="N194" t="str">
            <v>866631Y</v>
          </cell>
          <cell r="Q194">
            <v>0</v>
          </cell>
          <cell r="U194">
            <v>0</v>
          </cell>
          <cell r="X194" t="str">
            <v>6892W5J</v>
          </cell>
          <cell r="Y194" t="str">
            <v>6892W5J</v>
          </cell>
          <cell r="AA194">
            <v>1</v>
          </cell>
          <cell r="AF194">
            <v>1</v>
          </cell>
          <cell r="AJ194" t="str">
            <v>688130J</v>
          </cell>
          <cell r="AK194" t="str">
            <v>688130J</v>
          </cell>
          <cell r="AL194">
            <v>10</v>
          </cell>
          <cell r="AM194">
            <v>1</v>
          </cell>
          <cell r="AN194">
            <v>0</v>
          </cell>
          <cell r="AO194">
            <v>92</v>
          </cell>
          <cell r="AP194">
            <v>19</v>
          </cell>
          <cell r="AQ194">
            <v>15</v>
          </cell>
          <cell r="AR194">
            <v>137</v>
          </cell>
        </row>
        <row r="195">
          <cell r="B195" t="str">
            <v>CDT Others</v>
          </cell>
          <cell r="C195" t="str">
            <v>68625JJ</v>
          </cell>
          <cell r="D195">
            <v>1</v>
          </cell>
          <cell r="H195">
            <v>1</v>
          </cell>
          <cell r="J195">
            <v>2</v>
          </cell>
          <cell r="M195" t="str">
            <v>86822RY</v>
          </cell>
          <cell r="N195" t="str">
            <v>86822RY</v>
          </cell>
          <cell r="O195">
            <v>0</v>
          </cell>
          <cell r="U195">
            <v>0</v>
          </cell>
          <cell r="X195" t="str">
            <v>6892W6J</v>
          </cell>
          <cell r="Y195" t="str">
            <v>6892W6J</v>
          </cell>
          <cell r="Z195">
            <v>0</v>
          </cell>
          <cell r="AF195">
            <v>0</v>
          </cell>
          <cell r="AJ195" t="str">
            <v>688132J</v>
          </cell>
          <cell r="AK195" t="str">
            <v>688132J</v>
          </cell>
          <cell r="AL195">
            <v>1</v>
          </cell>
          <cell r="AM195">
            <v>4</v>
          </cell>
          <cell r="AN195">
            <v>1</v>
          </cell>
          <cell r="AO195">
            <v>45</v>
          </cell>
          <cell r="AP195">
            <v>6</v>
          </cell>
          <cell r="AR195">
            <v>57</v>
          </cell>
        </row>
        <row r="196">
          <cell r="B196" t="str">
            <v>CDT Others</v>
          </cell>
          <cell r="C196" t="str">
            <v>68625KJ</v>
          </cell>
          <cell r="D196">
            <v>2</v>
          </cell>
          <cell r="F196">
            <v>259</v>
          </cell>
          <cell r="H196">
            <v>1</v>
          </cell>
          <cell r="J196">
            <v>262</v>
          </cell>
          <cell r="M196" t="str">
            <v>CDT Others</v>
          </cell>
          <cell r="O196">
            <v>103</v>
          </cell>
          <cell r="P196">
            <v>0</v>
          </cell>
          <cell r="Q196">
            <v>34</v>
          </cell>
          <cell r="R196">
            <v>17</v>
          </cell>
          <cell r="S196">
            <v>101</v>
          </cell>
          <cell r="T196">
            <v>41</v>
          </cell>
          <cell r="U196">
            <v>296</v>
          </cell>
          <cell r="X196" t="str">
            <v>6893NT1</v>
          </cell>
          <cell r="Y196" t="str">
            <v>6893NT1</v>
          </cell>
          <cell r="Z196">
            <v>2</v>
          </cell>
          <cell r="AF196">
            <v>2</v>
          </cell>
          <cell r="AJ196" t="str">
            <v>688160J</v>
          </cell>
          <cell r="AK196" t="str">
            <v>688160J</v>
          </cell>
          <cell r="AL196">
            <v>47</v>
          </cell>
          <cell r="AM196">
            <v>21</v>
          </cell>
          <cell r="AN196">
            <v>30</v>
          </cell>
          <cell r="AO196">
            <v>52</v>
          </cell>
          <cell r="AP196">
            <v>57</v>
          </cell>
          <cell r="AQ196">
            <v>43</v>
          </cell>
          <cell r="AR196">
            <v>250</v>
          </cell>
        </row>
        <row r="197">
          <cell r="B197" t="str">
            <v>CDT Others</v>
          </cell>
          <cell r="C197" t="str">
            <v>68625LJ</v>
          </cell>
          <cell r="D197">
            <v>0</v>
          </cell>
          <cell r="J197">
            <v>0</v>
          </cell>
          <cell r="M197" t="str">
            <v>CDT Others</v>
          </cell>
          <cell r="N197" t="str">
            <v>628839J</v>
          </cell>
          <cell r="O197">
            <v>-1</v>
          </cell>
          <cell r="R197">
            <v>2</v>
          </cell>
          <cell r="S197">
            <v>-1</v>
          </cell>
          <cell r="U197">
            <v>0</v>
          </cell>
          <cell r="X197" t="str">
            <v>847681U</v>
          </cell>
          <cell r="Y197" t="str">
            <v>847681U</v>
          </cell>
          <cell r="Z197">
            <v>2</v>
          </cell>
          <cell r="AF197">
            <v>2</v>
          </cell>
          <cell r="AJ197" t="str">
            <v>688162J</v>
          </cell>
          <cell r="AK197" t="str">
            <v>688162J</v>
          </cell>
          <cell r="AL197">
            <v>95</v>
          </cell>
          <cell r="AN197">
            <v>2</v>
          </cell>
          <cell r="AP197">
            <v>9</v>
          </cell>
          <cell r="AQ197">
            <v>6</v>
          </cell>
          <cell r="AR197">
            <v>112</v>
          </cell>
        </row>
        <row r="198">
          <cell r="B198" t="str">
            <v>CDT Others</v>
          </cell>
          <cell r="C198" t="str">
            <v>6870JH3</v>
          </cell>
          <cell r="H198">
            <v>1</v>
          </cell>
          <cell r="J198">
            <v>1</v>
          </cell>
          <cell r="M198" t="str">
            <v>CDT Others</v>
          </cell>
          <cell r="N198" t="str">
            <v>68625JJ</v>
          </cell>
          <cell r="O198">
            <v>0</v>
          </cell>
          <cell r="U198">
            <v>0</v>
          </cell>
          <cell r="X198" t="str">
            <v>847841X</v>
          </cell>
          <cell r="Z198">
            <v>35</v>
          </cell>
          <cell r="AA198">
            <v>26</v>
          </cell>
          <cell r="AB198">
            <v>11</v>
          </cell>
          <cell r="AC198">
            <v>31</v>
          </cell>
          <cell r="AD198">
            <v>151</v>
          </cell>
          <cell r="AE198">
            <v>153</v>
          </cell>
          <cell r="AF198">
            <v>407</v>
          </cell>
          <cell r="AJ198" t="str">
            <v>688163J</v>
          </cell>
          <cell r="AK198" t="str">
            <v>688163J</v>
          </cell>
          <cell r="AQ198">
            <v>5</v>
          </cell>
          <cell r="AR198">
            <v>5</v>
          </cell>
        </row>
        <row r="199">
          <cell r="B199" t="str">
            <v>CDT Others</v>
          </cell>
          <cell r="C199" t="str">
            <v>6870JHB</v>
          </cell>
          <cell r="H199">
            <v>0</v>
          </cell>
          <cell r="J199">
            <v>0</v>
          </cell>
          <cell r="M199" t="str">
            <v>CDT Others</v>
          </cell>
          <cell r="N199" t="str">
            <v>68625KJ</v>
          </cell>
          <cell r="O199">
            <v>1</v>
          </cell>
          <cell r="Q199">
            <v>20</v>
          </cell>
          <cell r="U199">
            <v>21</v>
          </cell>
          <cell r="X199" t="str">
            <v>847841X</v>
          </cell>
          <cell r="Y199" t="str">
            <v>847841X</v>
          </cell>
          <cell r="Z199">
            <v>35</v>
          </cell>
          <cell r="AA199">
            <v>26</v>
          </cell>
          <cell r="AB199">
            <v>11</v>
          </cell>
          <cell r="AC199">
            <v>31</v>
          </cell>
          <cell r="AD199">
            <v>121</v>
          </cell>
          <cell r="AE199">
            <v>153</v>
          </cell>
          <cell r="AF199">
            <v>377</v>
          </cell>
          <cell r="AJ199" t="str">
            <v>688170J</v>
          </cell>
          <cell r="AK199" t="str">
            <v>688170J</v>
          </cell>
          <cell r="AL199">
            <v>51</v>
          </cell>
          <cell r="AM199">
            <v>1</v>
          </cell>
          <cell r="AN199">
            <v>3</v>
          </cell>
          <cell r="AO199">
            <v>2</v>
          </cell>
          <cell r="AP199">
            <v>39</v>
          </cell>
          <cell r="AQ199">
            <v>10</v>
          </cell>
          <cell r="AR199">
            <v>106</v>
          </cell>
        </row>
        <row r="200">
          <cell r="B200" t="str">
            <v>CDT Others</v>
          </cell>
          <cell r="C200" t="str">
            <v>6871JAR</v>
          </cell>
          <cell r="H200">
            <v>1</v>
          </cell>
          <cell r="J200">
            <v>1</v>
          </cell>
          <cell r="M200" t="str">
            <v>CDT Others</v>
          </cell>
          <cell r="N200" t="str">
            <v>688110J</v>
          </cell>
          <cell r="O200">
            <v>23</v>
          </cell>
          <cell r="R200">
            <v>3</v>
          </cell>
          <cell r="S200">
            <v>-4</v>
          </cell>
          <cell r="T200">
            <v>1</v>
          </cell>
          <cell r="U200">
            <v>23</v>
          </cell>
          <cell r="X200" t="str">
            <v>847841X</v>
          </cell>
          <cell r="Y200" t="str">
            <v>84784EJ</v>
          </cell>
          <cell r="AD200">
            <v>30</v>
          </cell>
          <cell r="AF200">
            <v>30</v>
          </cell>
          <cell r="AJ200" t="str">
            <v>688172J</v>
          </cell>
          <cell r="AK200" t="str">
            <v>688172J</v>
          </cell>
          <cell r="AL200">
            <v>34</v>
          </cell>
          <cell r="AN200">
            <v>5</v>
          </cell>
          <cell r="AP200">
            <v>14</v>
          </cell>
          <cell r="AQ200">
            <v>9</v>
          </cell>
          <cell r="AR200">
            <v>62</v>
          </cell>
        </row>
        <row r="201">
          <cell r="B201" t="str">
            <v>CDT Others</v>
          </cell>
          <cell r="C201" t="str">
            <v>688110J</v>
          </cell>
          <cell r="D201">
            <v>89</v>
          </cell>
          <cell r="G201">
            <v>28</v>
          </cell>
          <cell r="H201">
            <v>2</v>
          </cell>
          <cell r="I201">
            <v>0</v>
          </cell>
          <cell r="J201">
            <v>119</v>
          </cell>
          <cell r="M201" t="str">
            <v>CDT Others</v>
          </cell>
          <cell r="N201" t="str">
            <v>688111J</v>
          </cell>
          <cell r="O201">
            <v>12</v>
          </cell>
          <cell r="R201">
            <v>1</v>
          </cell>
          <cell r="U201">
            <v>13</v>
          </cell>
          <cell r="X201" t="str">
            <v>847852X</v>
          </cell>
          <cell r="Y201" t="str">
            <v>847852X</v>
          </cell>
          <cell r="Z201">
            <v>0</v>
          </cell>
          <cell r="AF201">
            <v>0</v>
          </cell>
          <cell r="AJ201" t="str">
            <v>6881S7J</v>
          </cell>
          <cell r="AK201" t="str">
            <v>6881S7J</v>
          </cell>
          <cell r="AL201">
            <v>17</v>
          </cell>
          <cell r="AM201">
            <v>2</v>
          </cell>
          <cell r="AN201">
            <v>1</v>
          </cell>
          <cell r="AP201">
            <v>2</v>
          </cell>
          <cell r="AQ201">
            <v>7</v>
          </cell>
          <cell r="AR201">
            <v>29</v>
          </cell>
        </row>
        <row r="202">
          <cell r="B202" t="str">
            <v>CDT Others</v>
          </cell>
          <cell r="C202" t="str">
            <v>688111J</v>
          </cell>
          <cell r="D202">
            <v>16</v>
          </cell>
          <cell r="J202">
            <v>16</v>
          </cell>
          <cell r="M202" t="str">
            <v>CDT Others</v>
          </cell>
          <cell r="N202" t="str">
            <v>688112J</v>
          </cell>
          <cell r="O202">
            <v>10</v>
          </cell>
          <cell r="Q202">
            <v>1</v>
          </cell>
          <cell r="T202">
            <v>-1</v>
          </cell>
          <cell r="U202">
            <v>10</v>
          </cell>
          <cell r="X202" t="str">
            <v>860230J</v>
          </cell>
          <cell r="Y202" t="str">
            <v>860230J</v>
          </cell>
          <cell r="Z202">
            <v>0</v>
          </cell>
          <cell r="AB202">
            <v>45</v>
          </cell>
          <cell r="AC202">
            <v>3</v>
          </cell>
          <cell r="AD202">
            <v>7</v>
          </cell>
          <cell r="AE202">
            <v>2</v>
          </cell>
          <cell r="AF202">
            <v>57</v>
          </cell>
          <cell r="AJ202" t="str">
            <v>6881S8J</v>
          </cell>
          <cell r="AK202" t="str">
            <v>6881S8J</v>
          </cell>
          <cell r="AL202">
            <v>39</v>
          </cell>
          <cell r="AM202">
            <v>3</v>
          </cell>
          <cell r="AP202">
            <v>3</v>
          </cell>
          <cell r="AQ202">
            <v>0</v>
          </cell>
          <cell r="AR202">
            <v>45</v>
          </cell>
        </row>
        <row r="203">
          <cell r="B203" t="str">
            <v>CDT Others</v>
          </cell>
          <cell r="C203" t="str">
            <v>688112J</v>
          </cell>
          <cell r="D203">
            <v>29</v>
          </cell>
          <cell r="F203">
            <v>20</v>
          </cell>
          <cell r="I203">
            <v>1</v>
          </cell>
          <cell r="J203">
            <v>50</v>
          </cell>
          <cell r="M203" t="str">
            <v>CDT Others</v>
          </cell>
          <cell r="N203" t="str">
            <v>688150J</v>
          </cell>
          <cell r="O203">
            <v>16</v>
          </cell>
          <cell r="Q203">
            <v>3</v>
          </cell>
          <cell r="R203">
            <v>11</v>
          </cell>
          <cell r="S203">
            <v>79</v>
          </cell>
          <cell r="T203">
            <v>35</v>
          </cell>
          <cell r="U203">
            <v>144</v>
          </cell>
          <cell r="X203" t="str">
            <v>860250J</v>
          </cell>
          <cell r="Y203" t="str">
            <v>860250J</v>
          </cell>
          <cell r="Z203">
            <v>32</v>
          </cell>
          <cell r="AA203">
            <v>26</v>
          </cell>
          <cell r="AB203">
            <v>101</v>
          </cell>
          <cell r="AC203">
            <v>30</v>
          </cell>
          <cell r="AD203">
            <v>39</v>
          </cell>
          <cell r="AE203">
            <v>111</v>
          </cell>
          <cell r="AF203">
            <v>339</v>
          </cell>
          <cell r="AJ203" t="str">
            <v>689231J</v>
          </cell>
          <cell r="AK203" t="str">
            <v>689231J</v>
          </cell>
          <cell r="AN203">
            <v>0</v>
          </cell>
          <cell r="AR203">
            <v>0</v>
          </cell>
        </row>
        <row r="204">
          <cell r="B204" t="str">
            <v>CDT Others</v>
          </cell>
          <cell r="C204" t="str">
            <v>688150J</v>
          </cell>
          <cell r="D204">
            <v>83</v>
          </cell>
          <cell r="F204">
            <v>13</v>
          </cell>
          <cell r="G204">
            <v>297</v>
          </cell>
          <cell r="H204">
            <v>119</v>
          </cell>
          <cell r="I204">
            <v>138</v>
          </cell>
          <cell r="J204">
            <v>652</v>
          </cell>
          <cell r="M204" t="str">
            <v>CDT Others</v>
          </cell>
          <cell r="N204" t="str">
            <v>688151J</v>
          </cell>
          <cell r="O204">
            <v>4</v>
          </cell>
          <cell r="Q204">
            <v>0</v>
          </cell>
          <cell r="S204">
            <v>26</v>
          </cell>
          <cell r="U204">
            <v>30</v>
          </cell>
          <cell r="X204" t="str">
            <v>864532X</v>
          </cell>
          <cell r="Y204" t="str">
            <v>864532X</v>
          </cell>
          <cell r="Z204">
            <v>37</v>
          </cell>
          <cell r="AA204">
            <v>22</v>
          </cell>
          <cell r="AB204">
            <v>2</v>
          </cell>
          <cell r="AC204">
            <v>10</v>
          </cell>
          <cell r="AD204">
            <v>28</v>
          </cell>
          <cell r="AE204">
            <v>18</v>
          </cell>
          <cell r="AF204">
            <v>117</v>
          </cell>
          <cell r="AJ204" t="str">
            <v>689232J</v>
          </cell>
          <cell r="AK204" t="str">
            <v>689232J</v>
          </cell>
          <cell r="AL204">
            <v>10</v>
          </cell>
          <cell r="AN204">
            <v>0</v>
          </cell>
          <cell r="AO204">
            <v>4</v>
          </cell>
          <cell r="AQ204">
            <v>3</v>
          </cell>
          <cell r="AR204">
            <v>17</v>
          </cell>
        </row>
        <row r="205">
          <cell r="B205" t="str">
            <v>CDT Others</v>
          </cell>
          <cell r="C205" t="str">
            <v>688151J</v>
          </cell>
          <cell r="D205">
            <v>0</v>
          </cell>
          <cell r="F205">
            <v>1</v>
          </cell>
          <cell r="G205">
            <v>0</v>
          </cell>
          <cell r="H205">
            <v>115</v>
          </cell>
          <cell r="I205">
            <v>0</v>
          </cell>
          <cell r="J205">
            <v>116</v>
          </cell>
          <cell r="M205" t="str">
            <v>CDT Others</v>
          </cell>
          <cell r="N205" t="str">
            <v>688152J</v>
          </cell>
          <cell r="O205">
            <v>2</v>
          </cell>
          <cell r="S205">
            <v>-1</v>
          </cell>
          <cell r="U205">
            <v>1</v>
          </cell>
          <cell r="X205" t="str">
            <v>86454AX</v>
          </cell>
          <cell r="Z205">
            <v>22</v>
          </cell>
          <cell r="AA205">
            <v>14</v>
          </cell>
          <cell r="AB205">
            <v>0</v>
          </cell>
          <cell r="AC205">
            <v>7</v>
          </cell>
          <cell r="AD205">
            <v>57</v>
          </cell>
          <cell r="AE205">
            <v>13</v>
          </cell>
          <cell r="AF205">
            <v>113</v>
          </cell>
          <cell r="AJ205" t="str">
            <v>6892C8J</v>
          </cell>
          <cell r="AK205" t="str">
            <v>6892C8J</v>
          </cell>
          <cell r="AL205">
            <v>0</v>
          </cell>
          <cell r="AR205">
            <v>0</v>
          </cell>
        </row>
        <row r="206">
          <cell r="B206" t="str">
            <v>CDT Others</v>
          </cell>
          <cell r="C206" t="str">
            <v>688152J</v>
          </cell>
          <cell r="D206">
            <v>65</v>
          </cell>
          <cell r="E206">
            <v>0</v>
          </cell>
          <cell r="G206">
            <v>12</v>
          </cell>
          <cell r="J206">
            <v>77</v>
          </cell>
          <cell r="M206" t="str">
            <v>CDT Others</v>
          </cell>
          <cell r="N206" t="str">
            <v>6881JA1</v>
          </cell>
          <cell r="S206">
            <v>-1</v>
          </cell>
          <cell r="U206">
            <v>-1</v>
          </cell>
          <cell r="X206" t="str">
            <v>86454AX</v>
          </cell>
          <cell r="Y206" t="str">
            <v>86454AJ</v>
          </cell>
          <cell r="AD206">
            <v>29</v>
          </cell>
          <cell r="AF206">
            <v>29</v>
          </cell>
          <cell r="AJ206" t="str">
            <v>6892C9J</v>
          </cell>
          <cell r="AK206" t="str">
            <v>6892C9J</v>
          </cell>
          <cell r="AM206">
            <v>0</v>
          </cell>
          <cell r="AR206">
            <v>0</v>
          </cell>
        </row>
        <row r="207">
          <cell r="B207" t="str">
            <v>CDT Others</v>
          </cell>
          <cell r="C207" t="str">
            <v>6881IUJ</v>
          </cell>
          <cell r="J207">
            <v>0</v>
          </cell>
          <cell r="M207" t="str">
            <v>CDT Others</v>
          </cell>
          <cell r="N207" t="str">
            <v>6881S1J</v>
          </cell>
          <cell r="O207">
            <v>0</v>
          </cell>
          <cell r="Q207">
            <v>6</v>
          </cell>
          <cell r="U207">
            <v>6</v>
          </cell>
          <cell r="X207" t="str">
            <v>86454AX</v>
          </cell>
          <cell r="Y207" t="str">
            <v>86454AX</v>
          </cell>
          <cell r="Z207">
            <v>22</v>
          </cell>
          <cell r="AA207">
            <v>14</v>
          </cell>
          <cell r="AB207">
            <v>0</v>
          </cell>
          <cell r="AC207">
            <v>7</v>
          </cell>
          <cell r="AD207">
            <v>28</v>
          </cell>
          <cell r="AE207">
            <v>13</v>
          </cell>
          <cell r="AF207">
            <v>84</v>
          </cell>
          <cell r="AJ207" t="str">
            <v>6892W4J</v>
          </cell>
          <cell r="AK207" t="str">
            <v>6892W4J</v>
          </cell>
          <cell r="AO207">
            <v>0</v>
          </cell>
          <cell r="AR207">
            <v>0</v>
          </cell>
        </row>
        <row r="208">
          <cell r="B208" t="str">
            <v>CDT Others</v>
          </cell>
          <cell r="C208" t="str">
            <v>6881JA1</v>
          </cell>
          <cell r="H208">
            <v>0</v>
          </cell>
          <cell r="J208">
            <v>0</v>
          </cell>
          <cell r="M208" t="str">
            <v>CDT Others</v>
          </cell>
          <cell r="N208" t="str">
            <v>6881S2J</v>
          </cell>
          <cell r="O208">
            <v>20</v>
          </cell>
          <cell r="Q208">
            <v>2</v>
          </cell>
          <cell r="U208">
            <v>22</v>
          </cell>
          <cell r="X208" t="str">
            <v>86454AX</v>
          </cell>
          <cell r="Y208" t="str">
            <v>86454EJ</v>
          </cell>
          <cell r="Z208">
            <v>0</v>
          </cell>
          <cell r="AF208">
            <v>0</v>
          </cell>
          <cell r="AJ208" t="str">
            <v>6892W5J</v>
          </cell>
          <cell r="AK208" t="str">
            <v>6892W5J</v>
          </cell>
          <cell r="AM208">
            <v>0</v>
          </cell>
          <cell r="AR208">
            <v>0</v>
          </cell>
        </row>
        <row r="209">
          <cell r="B209" t="str">
            <v>CDT Others</v>
          </cell>
          <cell r="C209" t="str">
            <v>6881S1J</v>
          </cell>
          <cell r="D209">
            <v>10</v>
          </cell>
          <cell r="F209">
            <v>11</v>
          </cell>
          <cell r="H209">
            <v>2</v>
          </cell>
          <cell r="J209">
            <v>35</v>
          </cell>
          <cell r="M209" t="str">
            <v>CDT Others</v>
          </cell>
          <cell r="N209" t="str">
            <v>6881S3J</v>
          </cell>
          <cell r="O209">
            <v>0</v>
          </cell>
          <cell r="U209">
            <v>0</v>
          </cell>
          <cell r="X209" t="str">
            <v>865431Y</v>
          </cell>
          <cell r="Y209" t="str">
            <v>865431Y</v>
          </cell>
          <cell r="Z209">
            <v>3</v>
          </cell>
          <cell r="AE209">
            <v>2</v>
          </cell>
          <cell r="AF209">
            <v>5</v>
          </cell>
          <cell r="AJ209" t="str">
            <v>6892W6J</v>
          </cell>
          <cell r="AK209" t="str">
            <v>6892W6J</v>
          </cell>
          <cell r="AL209">
            <v>0</v>
          </cell>
          <cell r="AR209">
            <v>0</v>
          </cell>
        </row>
        <row r="210">
          <cell r="B210" t="str">
            <v>CDT Others</v>
          </cell>
          <cell r="C210" t="str">
            <v>6881S2J</v>
          </cell>
          <cell r="D210">
            <v>22</v>
          </cell>
          <cell r="F210">
            <v>3</v>
          </cell>
          <cell r="J210">
            <v>25</v>
          </cell>
          <cell r="M210" t="str">
            <v>CDT Others</v>
          </cell>
          <cell r="N210" t="str">
            <v>6881S4J</v>
          </cell>
          <cell r="O210">
            <v>-2</v>
          </cell>
          <cell r="Q210">
            <v>1</v>
          </cell>
          <cell r="T210">
            <v>3</v>
          </cell>
          <cell r="U210">
            <v>2</v>
          </cell>
          <cell r="X210" t="str">
            <v>865451Y</v>
          </cell>
          <cell r="Y210" t="str">
            <v>865451Y</v>
          </cell>
          <cell r="Z210">
            <v>2</v>
          </cell>
          <cell r="AA210">
            <v>2</v>
          </cell>
          <cell r="AF210">
            <v>4</v>
          </cell>
          <cell r="AJ210" t="str">
            <v>6893NT1</v>
          </cell>
          <cell r="AK210" t="str">
            <v>6893NT1</v>
          </cell>
          <cell r="AL210">
            <v>1</v>
          </cell>
          <cell r="AR210">
            <v>1</v>
          </cell>
        </row>
        <row r="211">
          <cell r="B211" t="str">
            <v>CDT Others</v>
          </cell>
          <cell r="C211" t="str">
            <v>6881S3J</v>
          </cell>
          <cell r="D211">
            <v>3</v>
          </cell>
          <cell r="J211">
            <v>3</v>
          </cell>
          <cell r="M211" t="str">
            <v>CDT Others</v>
          </cell>
          <cell r="N211" t="str">
            <v>6881S5J</v>
          </cell>
          <cell r="O211">
            <v>8</v>
          </cell>
          <cell r="Q211">
            <v>1</v>
          </cell>
          <cell r="S211">
            <v>3</v>
          </cell>
          <cell r="U211">
            <v>12</v>
          </cell>
          <cell r="X211" t="str">
            <v>86565RY</v>
          </cell>
          <cell r="Y211" t="str">
            <v>86565RY</v>
          </cell>
          <cell r="Z211">
            <v>4</v>
          </cell>
          <cell r="AA211">
            <v>1</v>
          </cell>
          <cell r="AC211">
            <v>1</v>
          </cell>
          <cell r="AE211">
            <v>2</v>
          </cell>
          <cell r="AF211">
            <v>8</v>
          </cell>
          <cell r="AJ211" t="str">
            <v>847681U</v>
          </cell>
          <cell r="AK211" t="str">
            <v>847681U</v>
          </cell>
          <cell r="AN211">
            <v>-7</v>
          </cell>
          <cell r="AR211">
            <v>-7</v>
          </cell>
        </row>
        <row r="212">
          <cell r="B212" t="str">
            <v>CDT Others</v>
          </cell>
          <cell r="C212" t="str">
            <v>6881S4J</v>
          </cell>
          <cell r="D212">
            <v>7</v>
          </cell>
          <cell r="F212">
            <v>3</v>
          </cell>
          <cell r="H212">
            <v>0</v>
          </cell>
          <cell r="I212">
            <v>0</v>
          </cell>
          <cell r="J212">
            <v>17</v>
          </cell>
          <cell r="M212" t="str">
            <v>CDT Others</v>
          </cell>
          <cell r="N212" t="str">
            <v>6881S6J</v>
          </cell>
          <cell r="O212">
            <v>9</v>
          </cell>
          <cell r="Q212">
            <v>0</v>
          </cell>
          <cell r="T212">
            <v>3</v>
          </cell>
          <cell r="U212">
            <v>12</v>
          </cell>
          <cell r="X212" t="str">
            <v>86566RY</v>
          </cell>
          <cell r="Y212" t="str">
            <v>86566RY</v>
          </cell>
          <cell r="Z212">
            <v>7</v>
          </cell>
          <cell r="AA212">
            <v>2</v>
          </cell>
          <cell r="AB212">
            <v>0</v>
          </cell>
          <cell r="AE212">
            <v>8</v>
          </cell>
          <cell r="AF212">
            <v>17</v>
          </cell>
          <cell r="AJ212" t="str">
            <v>847841X</v>
          </cell>
          <cell r="AK212" t="str">
            <v>847841X</v>
          </cell>
          <cell r="AL212">
            <v>32</v>
          </cell>
          <cell r="AM212">
            <v>11</v>
          </cell>
          <cell r="AN212">
            <v>5</v>
          </cell>
          <cell r="AO212">
            <v>17</v>
          </cell>
          <cell r="AP212">
            <v>18</v>
          </cell>
          <cell r="AQ212">
            <v>30</v>
          </cell>
          <cell r="AR212">
            <v>113</v>
          </cell>
        </row>
        <row r="213">
          <cell r="B213" t="str">
            <v>CDT Others</v>
          </cell>
          <cell r="C213" t="str">
            <v>6881S5J</v>
          </cell>
          <cell r="D213">
            <v>10</v>
          </cell>
          <cell r="F213">
            <v>1</v>
          </cell>
          <cell r="H213">
            <v>30</v>
          </cell>
          <cell r="J213">
            <v>41</v>
          </cell>
          <cell r="M213" t="str">
            <v>CDT Others</v>
          </cell>
          <cell r="N213" t="str">
            <v>68925BJ</v>
          </cell>
          <cell r="Q213">
            <v>0</v>
          </cell>
          <cell r="U213">
            <v>0</v>
          </cell>
          <cell r="X213" t="str">
            <v>865732Y</v>
          </cell>
          <cell r="Y213" t="str">
            <v>865732Y</v>
          </cell>
          <cell r="Z213">
            <v>3</v>
          </cell>
          <cell r="AC213">
            <v>1</v>
          </cell>
          <cell r="AD213">
            <v>1</v>
          </cell>
          <cell r="AF213">
            <v>5</v>
          </cell>
          <cell r="AJ213" t="str">
            <v>847852X</v>
          </cell>
          <cell r="AK213" t="str">
            <v>847852X</v>
          </cell>
          <cell r="AL213">
            <v>0</v>
          </cell>
          <cell r="AQ213">
            <v>0</v>
          </cell>
          <cell r="AR213">
            <v>0</v>
          </cell>
        </row>
        <row r="214">
          <cell r="B214" t="str">
            <v>CDT Others</v>
          </cell>
          <cell r="C214" t="str">
            <v>6881S6J</v>
          </cell>
          <cell r="D214">
            <v>39</v>
          </cell>
          <cell r="F214">
            <v>9</v>
          </cell>
          <cell r="I214">
            <v>3</v>
          </cell>
          <cell r="J214">
            <v>51</v>
          </cell>
          <cell r="M214" t="str">
            <v>CDT Others</v>
          </cell>
          <cell r="N214" t="str">
            <v>68925GJ</v>
          </cell>
          <cell r="O214">
            <v>1</v>
          </cell>
          <cell r="U214">
            <v>1</v>
          </cell>
          <cell r="X214" t="str">
            <v>865811Y</v>
          </cell>
          <cell r="Y214" t="str">
            <v>865811Y</v>
          </cell>
          <cell r="AD214">
            <v>8</v>
          </cell>
          <cell r="AF214">
            <v>8</v>
          </cell>
          <cell r="AJ214" t="str">
            <v>860230J</v>
          </cell>
          <cell r="AK214" t="str">
            <v>860230J</v>
          </cell>
          <cell r="AL214">
            <v>1</v>
          </cell>
          <cell r="AN214">
            <v>-11</v>
          </cell>
          <cell r="AO214">
            <v>0</v>
          </cell>
          <cell r="AQ214">
            <v>0</v>
          </cell>
          <cell r="AR214">
            <v>-10</v>
          </cell>
        </row>
        <row r="215">
          <cell r="B215" t="str">
            <v>CDT Others</v>
          </cell>
          <cell r="C215" t="str">
            <v>68925BJ</v>
          </cell>
          <cell r="F215">
            <v>4</v>
          </cell>
          <cell r="J215">
            <v>4</v>
          </cell>
          <cell r="M215" t="str">
            <v>Cons Others</v>
          </cell>
          <cell r="O215">
            <v>0</v>
          </cell>
          <cell r="P215">
            <v>1</v>
          </cell>
          <cell r="Q215">
            <v>0</v>
          </cell>
          <cell r="R215">
            <v>0</v>
          </cell>
          <cell r="S215">
            <v>1</v>
          </cell>
          <cell r="T215">
            <v>-2</v>
          </cell>
          <cell r="U215">
            <v>0</v>
          </cell>
          <cell r="X215" t="str">
            <v>865841Y</v>
          </cell>
          <cell r="Z215">
            <v>3</v>
          </cell>
          <cell r="AA215">
            <v>4</v>
          </cell>
          <cell r="AB215">
            <v>0</v>
          </cell>
          <cell r="AC215">
            <v>1</v>
          </cell>
          <cell r="AD215">
            <v>19</v>
          </cell>
          <cell r="AE215">
            <v>5</v>
          </cell>
          <cell r="AF215">
            <v>32</v>
          </cell>
          <cell r="AJ215" t="str">
            <v>860250J</v>
          </cell>
          <cell r="AK215" t="str">
            <v>860250J</v>
          </cell>
          <cell r="AL215">
            <v>4</v>
          </cell>
          <cell r="AM215">
            <v>24</v>
          </cell>
          <cell r="AN215">
            <v>-3</v>
          </cell>
          <cell r="AO215">
            <v>13</v>
          </cell>
          <cell r="AP215">
            <v>3</v>
          </cell>
          <cell r="AQ215">
            <v>38</v>
          </cell>
          <cell r="AR215">
            <v>79</v>
          </cell>
        </row>
        <row r="216">
          <cell r="B216" t="str">
            <v>CDT Others</v>
          </cell>
          <cell r="C216" t="str">
            <v>68925EJ</v>
          </cell>
          <cell r="H216">
            <v>1</v>
          </cell>
          <cell r="J216">
            <v>1</v>
          </cell>
          <cell r="M216" t="str">
            <v>Cons Others</v>
          </cell>
          <cell r="N216" t="str">
            <v>2158247</v>
          </cell>
          <cell r="Q216">
            <v>0</v>
          </cell>
          <cell r="U216">
            <v>0</v>
          </cell>
          <cell r="X216" t="str">
            <v>865841Y</v>
          </cell>
          <cell r="Y216" t="str">
            <v>865841Y</v>
          </cell>
          <cell r="Z216">
            <v>3</v>
          </cell>
          <cell r="AA216">
            <v>4</v>
          </cell>
          <cell r="AD216">
            <v>2</v>
          </cell>
          <cell r="AE216">
            <v>5</v>
          </cell>
          <cell r="AF216">
            <v>14</v>
          </cell>
          <cell r="AJ216" t="str">
            <v>864532X</v>
          </cell>
          <cell r="AK216" t="str">
            <v>864532X</v>
          </cell>
          <cell r="AL216">
            <v>8</v>
          </cell>
          <cell r="AM216">
            <v>9</v>
          </cell>
          <cell r="AN216">
            <v>0</v>
          </cell>
          <cell r="AO216">
            <v>3</v>
          </cell>
          <cell r="AP216">
            <v>25</v>
          </cell>
          <cell r="AQ216">
            <v>6</v>
          </cell>
          <cell r="AR216">
            <v>51</v>
          </cell>
        </row>
        <row r="217">
          <cell r="B217" t="str">
            <v>CDT Others</v>
          </cell>
          <cell r="C217" t="str">
            <v>68925GJ</v>
          </cell>
          <cell r="D217">
            <v>2</v>
          </cell>
          <cell r="J217">
            <v>2</v>
          </cell>
          <cell r="M217" t="str">
            <v>Cons Others</v>
          </cell>
          <cell r="N217" t="str">
            <v>21656J7</v>
          </cell>
          <cell r="T217">
            <v>0</v>
          </cell>
          <cell r="U217">
            <v>0</v>
          </cell>
          <cell r="X217" t="str">
            <v>865841Y</v>
          </cell>
          <cell r="Y217" t="str">
            <v>86584AJ</v>
          </cell>
          <cell r="Z217">
            <v>0</v>
          </cell>
          <cell r="AC217">
            <v>1</v>
          </cell>
          <cell r="AF217">
            <v>1</v>
          </cell>
          <cell r="AJ217" t="str">
            <v>86454AX</v>
          </cell>
          <cell r="AL217">
            <v>16</v>
          </cell>
          <cell r="AM217">
            <v>2</v>
          </cell>
          <cell r="AN217">
            <v>2</v>
          </cell>
          <cell r="AO217">
            <v>3</v>
          </cell>
          <cell r="AP217">
            <v>30</v>
          </cell>
          <cell r="AQ217">
            <v>2</v>
          </cell>
          <cell r="AR217">
            <v>55</v>
          </cell>
        </row>
        <row r="218">
          <cell r="B218" t="str">
            <v>Cons Others</v>
          </cell>
          <cell r="D218">
            <v>0</v>
          </cell>
          <cell r="E218">
            <v>0</v>
          </cell>
          <cell r="F218">
            <v>16</v>
          </cell>
          <cell r="G218">
            <v>0</v>
          </cell>
          <cell r="H218">
            <v>17</v>
          </cell>
          <cell r="I218">
            <v>50</v>
          </cell>
          <cell r="J218">
            <v>292</v>
          </cell>
          <cell r="M218" t="str">
            <v>Cons Others</v>
          </cell>
          <cell r="N218" t="str">
            <v>217950J</v>
          </cell>
          <cell r="S218">
            <v>1</v>
          </cell>
          <cell r="T218">
            <v>1</v>
          </cell>
          <cell r="U218">
            <v>2</v>
          </cell>
          <cell r="X218" t="str">
            <v>865841Y</v>
          </cell>
          <cell r="Y218" t="str">
            <v>86584TJ</v>
          </cell>
          <cell r="AD218">
            <v>17</v>
          </cell>
          <cell r="AF218">
            <v>17</v>
          </cell>
          <cell r="AJ218" t="str">
            <v>86454AX</v>
          </cell>
          <cell r="AK218" t="str">
            <v>86454AJ</v>
          </cell>
          <cell r="AP218">
            <v>26</v>
          </cell>
          <cell r="AR218">
            <v>26</v>
          </cell>
        </row>
        <row r="219">
          <cell r="B219" t="str">
            <v>Cons Others</v>
          </cell>
          <cell r="C219" t="str">
            <v>21533J7</v>
          </cell>
          <cell r="J219">
            <v>1</v>
          </cell>
          <cell r="M219" t="str">
            <v>Cons Others</v>
          </cell>
          <cell r="N219" t="str">
            <v>21887J5</v>
          </cell>
          <cell r="T219">
            <v>0</v>
          </cell>
          <cell r="U219">
            <v>0</v>
          </cell>
          <cell r="X219" t="str">
            <v>86584RY</v>
          </cell>
          <cell r="Y219" t="str">
            <v>86584RY</v>
          </cell>
          <cell r="AE219">
            <v>2</v>
          </cell>
          <cell r="AF219">
            <v>2</v>
          </cell>
          <cell r="AJ219" t="str">
            <v>86454AX</v>
          </cell>
          <cell r="AK219" t="str">
            <v>86454AX</v>
          </cell>
          <cell r="AL219">
            <v>16</v>
          </cell>
          <cell r="AM219">
            <v>2</v>
          </cell>
          <cell r="AN219">
            <v>2</v>
          </cell>
          <cell r="AO219">
            <v>3</v>
          </cell>
          <cell r="AP219">
            <v>4</v>
          </cell>
          <cell r="AQ219">
            <v>2</v>
          </cell>
          <cell r="AR219">
            <v>29</v>
          </cell>
        </row>
        <row r="220">
          <cell r="B220" t="str">
            <v>Cons Others</v>
          </cell>
          <cell r="C220" t="str">
            <v>2158247</v>
          </cell>
          <cell r="F220">
            <v>1</v>
          </cell>
          <cell r="J220">
            <v>1</v>
          </cell>
          <cell r="M220" t="str">
            <v>Cons Others</v>
          </cell>
          <cell r="N220" t="str">
            <v>21900J5</v>
          </cell>
          <cell r="Q220">
            <v>0</v>
          </cell>
          <cell r="U220">
            <v>0</v>
          </cell>
          <cell r="X220" t="str">
            <v>865861Y</v>
          </cell>
          <cell r="Y220" t="str">
            <v>865861Y</v>
          </cell>
          <cell r="Z220">
            <v>6</v>
          </cell>
          <cell r="AA220">
            <v>2</v>
          </cell>
          <cell r="AC220">
            <v>2</v>
          </cell>
          <cell r="AD220">
            <v>2</v>
          </cell>
          <cell r="AE220">
            <v>2</v>
          </cell>
          <cell r="AF220">
            <v>14</v>
          </cell>
          <cell r="AJ220" t="str">
            <v>86454AX</v>
          </cell>
          <cell r="AK220" t="str">
            <v>86454EJ</v>
          </cell>
          <cell r="AL220">
            <v>0</v>
          </cell>
          <cell r="AR220">
            <v>0</v>
          </cell>
        </row>
        <row r="221">
          <cell r="B221" t="str">
            <v>Cons Others</v>
          </cell>
          <cell r="C221" t="str">
            <v>21650J5</v>
          </cell>
          <cell r="J221">
            <v>1</v>
          </cell>
          <cell r="M221" t="str">
            <v>Cons Others</v>
          </cell>
          <cell r="N221" t="str">
            <v>219024J</v>
          </cell>
          <cell r="T221">
            <v>0</v>
          </cell>
          <cell r="U221">
            <v>0</v>
          </cell>
          <cell r="X221" t="str">
            <v>86586DJ</v>
          </cell>
          <cell r="Y221" t="str">
            <v>86586DJ</v>
          </cell>
          <cell r="Z221">
            <v>0</v>
          </cell>
          <cell r="AF221">
            <v>0</v>
          </cell>
          <cell r="AJ221" t="str">
            <v>865431Y</v>
          </cell>
          <cell r="AK221" t="str">
            <v>865431Y</v>
          </cell>
          <cell r="AO221">
            <v>1</v>
          </cell>
          <cell r="AQ221">
            <v>0</v>
          </cell>
          <cell r="AR221">
            <v>1</v>
          </cell>
        </row>
        <row r="222">
          <cell r="B222" t="str">
            <v>Cons Others</v>
          </cell>
          <cell r="C222" t="str">
            <v>216512J</v>
          </cell>
          <cell r="J222">
            <v>1</v>
          </cell>
          <cell r="M222" t="str">
            <v>Cons Others</v>
          </cell>
          <cell r="N222" t="str">
            <v>21904J5</v>
          </cell>
          <cell r="Q222">
            <v>0</v>
          </cell>
          <cell r="U222">
            <v>0</v>
          </cell>
          <cell r="X222" t="str">
            <v>866471Y</v>
          </cell>
          <cell r="Y222" t="str">
            <v>866471Y</v>
          </cell>
          <cell r="AA222">
            <v>1</v>
          </cell>
          <cell r="AF222">
            <v>1</v>
          </cell>
          <cell r="AJ222" t="str">
            <v>865451Y</v>
          </cell>
          <cell r="AK222" t="str">
            <v>865451Y</v>
          </cell>
          <cell r="AL222">
            <v>1</v>
          </cell>
          <cell r="AR222">
            <v>1</v>
          </cell>
        </row>
        <row r="223">
          <cell r="B223" t="str">
            <v>Cons Others</v>
          </cell>
          <cell r="C223" t="str">
            <v>216516J</v>
          </cell>
          <cell r="J223">
            <v>0</v>
          </cell>
          <cell r="M223" t="str">
            <v>Cons Others</v>
          </cell>
          <cell r="N223" t="str">
            <v>21904J7</v>
          </cell>
          <cell r="Q223">
            <v>0</v>
          </cell>
          <cell r="U223">
            <v>0</v>
          </cell>
          <cell r="X223" t="str">
            <v>86647RY</v>
          </cell>
          <cell r="Y223" t="str">
            <v>86647RY</v>
          </cell>
          <cell r="AE223">
            <v>1</v>
          </cell>
          <cell r="AF223">
            <v>1</v>
          </cell>
          <cell r="AJ223" t="str">
            <v>86565RY</v>
          </cell>
          <cell r="AK223" t="str">
            <v>86565RY</v>
          </cell>
          <cell r="AL223">
            <v>1</v>
          </cell>
          <cell r="AM223">
            <v>0</v>
          </cell>
          <cell r="AQ223">
            <v>2</v>
          </cell>
          <cell r="AR223">
            <v>3</v>
          </cell>
        </row>
        <row r="224">
          <cell r="B224" t="str">
            <v>Cons Others</v>
          </cell>
          <cell r="C224" t="str">
            <v>21656J7</v>
          </cell>
          <cell r="I224">
            <v>1</v>
          </cell>
          <cell r="J224">
            <v>1</v>
          </cell>
          <cell r="M224" t="str">
            <v>Cons Others</v>
          </cell>
          <cell r="N224" t="str">
            <v>21907J5</v>
          </cell>
          <cell r="P224">
            <v>1</v>
          </cell>
          <cell r="T224">
            <v>-2</v>
          </cell>
          <cell r="U224">
            <v>-1</v>
          </cell>
          <cell r="X224" t="str">
            <v>866481Y</v>
          </cell>
          <cell r="Y224" t="str">
            <v>866481Y</v>
          </cell>
          <cell r="Z224">
            <v>1</v>
          </cell>
          <cell r="AA224">
            <v>5</v>
          </cell>
          <cell r="AE224">
            <v>2</v>
          </cell>
          <cell r="AF224">
            <v>8</v>
          </cell>
          <cell r="AJ224" t="str">
            <v>86566RY</v>
          </cell>
          <cell r="AK224" t="str">
            <v>86566RY</v>
          </cell>
          <cell r="AL224">
            <v>0</v>
          </cell>
          <cell r="AM224">
            <v>3</v>
          </cell>
          <cell r="AN224">
            <v>2</v>
          </cell>
          <cell r="AO224">
            <v>3</v>
          </cell>
          <cell r="AP224">
            <v>3</v>
          </cell>
          <cell r="AQ224">
            <v>0</v>
          </cell>
          <cell r="AR224">
            <v>11</v>
          </cell>
        </row>
        <row r="225">
          <cell r="B225" t="str">
            <v>Cons Others</v>
          </cell>
          <cell r="C225" t="str">
            <v>217950J</v>
          </cell>
          <cell r="E225">
            <v>0</v>
          </cell>
          <cell r="F225">
            <v>12</v>
          </cell>
          <cell r="G225">
            <v>0</v>
          </cell>
          <cell r="H225">
            <v>16</v>
          </cell>
          <cell r="I225">
            <v>8</v>
          </cell>
          <cell r="J225">
            <v>131</v>
          </cell>
          <cell r="M225" t="str">
            <v>Cons Others</v>
          </cell>
          <cell r="N225" t="str">
            <v>21909J5</v>
          </cell>
          <cell r="T225">
            <v>-1</v>
          </cell>
          <cell r="U225">
            <v>-1</v>
          </cell>
          <cell r="X225" t="str">
            <v>86648RY</v>
          </cell>
          <cell r="Y225" t="str">
            <v>86648RY</v>
          </cell>
          <cell r="Z225">
            <v>0</v>
          </cell>
          <cell r="AF225">
            <v>0</v>
          </cell>
          <cell r="AJ225" t="str">
            <v>865732Y</v>
          </cell>
          <cell r="AK225" t="str">
            <v>865732Y</v>
          </cell>
          <cell r="AL225">
            <v>0</v>
          </cell>
          <cell r="AO225">
            <v>0</v>
          </cell>
          <cell r="AR225">
            <v>0</v>
          </cell>
        </row>
        <row r="226">
          <cell r="B226" t="str">
            <v>Cons Others</v>
          </cell>
          <cell r="C226" t="str">
            <v>218846J</v>
          </cell>
          <cell r="J226">
            <v>0</v>
          </cell>
          <cell r="M226" t="str">
            <v>Mobile Others</v>
          </cell>
          <cell r="O226">
            <v>401</v>
          </cell>
          <cell r="P226">
            <v>210</v>
          </cell>
          <cell r="Q226">
            <v>167</v>
          </cell>
          <cell r="R226">
            <v>353</v>
          </cell>
          <cell r="S226">
            <v>765</v>
          </cell>
          <cell r="T226">
            <v>78</v>
          </cell>
          <cell r="U226">
            <v>1974</v>
          </cell>
          <cell r="X226" t="str">
            <v>866631Y</v>
          </cell>
          <cell r="Y226" t="str">
            <v>866631Y</v>
          </cell>
          <cell r="AB226">
            <v>1</v>
          </cell>
          <cell r="AF226">
            <v>1</v>
          </cell>
          <cell r="AJ226" t="str">
            <v>865841Y</v>
          </cell>
          <cell r="AL226">
            <v>-1</v>
          </cell>
          <cell r="AM226">
            <v>1</v>
          </cell>
          <cell r="AN226">
            <v>0</v>
          </cell>
          <cell r="AO226">
            <v>0</v>
          </cell>
          <cell r="AP226">
            <v>4</v>
          </cell>
          <cell r="AQ226">
            <v>0</v>
          </cell>
          <cell r="AR226">
            <v>4</v>
          </cell>
        </row>
        <row r="227">
          <cell r="B227" t="str">
            <v>Cons Others</v>
          </cell>
          <cell r="C227" t="str">
            <v>218847J</v>
          </cell>
          <cell r="J227">
            <v>1</v>
          </cell>
          <cell r="M227" t="str">
            <v>Mobile Others</v>
          </cell>
          <cell r="N227" t="str">
            <v>116115N</v>
          </cell>
          <cell r="O227">
            <v>1</v>
          </cell>
          <cell r="R227">
            <v>2</v>
          </cell>
          <cell r="S227">
            <v>203</v>
          </cell>
          <cell r="U227">
            <v>206</v>
          </cell>
          <cell r="X227" t="str">
            <v>86822RY</v>
          </cell>
          <cell r="Y227" t="str">
            <v>86822RY</v>
          </cell>
          <cell r="Z227">
            <v>0</v>
          </cell>
          <cell r="AE227">
            <v>1</v>
          </cell>
          <cell r="AF227">
            <v>1</v>
          </cell>
          <cell r="AJ227" t="str">
            <v>865841Y</v>
          </cell>
          <cell r="AK227" t="str">
            <v>865841Y</v>
          </cell>
          <cell r="AL227">
            <v>-1</v>
          </cell>
          <cell r="AM227">
            <v>1</v>
          </cell>
          <cell r="AN227">
            <v>0</v>
          </cell>
          <cell r="AR227">
            <v>0</v>
          </cell>
        </row>
        <row r="228">
          <cell r="B228" t="str">
            <v>Cons Others</v>
          </cell>
          <cell r="C228" t="str">
            <v>21886JT</v>
          </cell>
          <cell r="J228">
            <v>0</v>
          </cell>
          <cell r="M228" t="str">
            <v>Mobile Others</v>
          </cell>
          <cell r="N228" t="str">
            <v>11611EN</v>
          </cell>
          <cell r="P228">
            <v>24</v>
          </cell>
          <cell r="U228">
            <v>24</v>
          </cell>
          <cell r="X228" t="str">
            <v>CDT Others</v>
          </cell>
          <cell r="Z228">
            <v>104</v>
          </cell>
          <cell r="AA228">
            <v>0</v>
          </cell>
          <cell r="AB228">
            <v>30</v>
          </cell>
          <cell r="AC228">
            <v>56</v>
          </cell>
          <cell r="AD228">
            <v>131</v>
          </cell>
          <cell r="AE228">
            <v>65</v>
          </cell>
          <cell r="AF228">
            <v>386</v>
          </cell>
          <cell r="AJ228" t="str">
            <v>865841Y</v>
          </cell>
          <cell r="AK228" t="str">
            <v>86584AJ</v>
          </cell>
          <cell r="AL228">
            <v>0</v>
          </cell>
          <cell r="AR228">
            <v>0</v>
          </cell>
        </row>
        <row r="229">
          <cell r="B229" t="str">
            <v>Cons Others</v>
          </cell>
          <cell r="C229" t="str">
            <v>21887J5</v>
          </cell>
          <cell r="I229">
            <v>1</v>
          </cell>
          <cell r="J229">
            <v>1</v>
          </cell>
          <cell r="M229" t="str">
            <v>Mobile Others</v>
          </cell>
          <cell r="N229" t="str">
            <v>1161234</v>
          </cell>
          <cell r="O229">
            <v>0</v>
          </cell>
          <cell r="P229">
            <v>43</v>
          </cell>
          <cell r="Q229">
            <v>10</v>
          </cell>
          <cell r="R229">
            <v>10</v>
          </cell>
          <cell r="U229">
            <v>63</v>
          </cell>
          <cell r="X229" t="str">
            <v>CDT Others</v>
          </cell>
          <cell r="Y229" t="str">
            <v>62874DJ</v>
          </cell>
          <cell r="Z229">
            <v>0</v>
          </cell>
          <cell r="AF229">
            <v>0</v>
          </cell>
          <cell r="AJ229" t="str">
            <v>865841Y</v>
          </cell>
          <cell r="AK229" t="str">
            <v>86584TJ</v>
          </cell>
          <cell r="AP229">
            <v>4</v>
          </cell>
          <cell r="AR229">
            <v>4</v>
          </cell>
        </row>
        <row r="230">
          <cell r="B230" t="str">
            <v>Cons Others</v>
          </cell>
          <cell r="C230" t="str">
            <v>21887J7</v>
          </cell>
          <cell r="J230">
            <v>1</v>
          </cell>
          <cell r="M230" t="str">
            <v>Mobile Others</v>
          </cell>
          <cell r="N230" t="str">
            <v>1161264</v>
          </cell>
          <cell r="O230">
            <v>18</v>
          </cell>
          <cell r="P230">
            <v>5</v>
          </cell>
          <cell r="S230">
            <v>83</v>
          </cell>
          <cell r="U230">
            <v>106</v>
          </cell>
          <cell r="X230" t="str">
            <v>CDT Others</v>
          </cell>
          <cell r="Y230" t="str">
            <v>628839J</v>
          </cell>
          <cell r="Z230">
            <v>0</v>
          </cell>
          <cell r="AF230">
            <v>0</v>
          </cell>
          <cell r="AJ230" t="str">
            <v>865861Y</v>
          </cell>
          <cell r="AK230" t="str">
            <v>865861Y</v>
          </cell>
          <cell r="AL230">
            <v>4</v>
          </cell>
          <cell r="AM230">
            <v>4</v>
          </cell>
          <cell r="AN230">
            <v>0</v>
          </cell>
          <cell r="AO230">
            <v>2</v>
          </cell>
          <cell r="AP230">
            <v>4</v>
          </cell>
          <cell r="AQ230">
            <v>3</v>
          </cell>
          <cell r="AR230">
            <v>17</v>
          </cell>
        </row>
        <row r="231">
          <cell r="B231" t="str">
            <v>Cons Others</v>
          </cell>
          <cell r="C231" t="str">
            <v>21900J5</v>
          </cell>
          <cell r="F231">
            <v>1</v>
          </cell>
          <cell r="J231">
            <v>1</v>
          </cell>
          <cell r="M231" t="str">
            <v>Mobile Others</v>
          </cell>
          <cell r="N231" t="str">
            <v>1171334</v>
          </cell>
          <cell r="O231">
            <v>86</v>
          </cell>
          <cell r="Q231">
            <v>1</v>
          </cell>
          <cell r="R231">
            <v>1</v>
          </cell>
          <cell r="S231">
            <v>2</v>
          </cell>
          <cell r="T231">
            <v>0</v>
          </cell>
          <cell r="U231">
            <v>90</v>
          </cell>
          <cell r="X231" t="str">
            <v>CDT Others</v>
          </cell>
          <cell r="Y231" t="str">
            <v>68625JJ</v>
          </cell>
          <cell r="Z231">
            <v>0</v>
          </cell>
          <cell r="AF231">
            <v>0</v>
          </cell>
          <cell r="AJ231" t="str">
            <v>86586DJ</v>
          </cell>
          <cell r="AK231" t="str">
            <v>86586DJ</v>
          </cell>
          <cell r="AL231">
            <v>0</v>
          </cell>
          <cell r="AR231">
            <v>0</v>
          </cell>
        </row>
        <row r="232">
          <cell r="B232" t="str">
            <v>Cons Others</v>
          </cell>
          <cell r="C232" t="str">
            <v>219020J</v>
          </cell>
          <cell r="J232">
            <v>0</v>
          </cell>
          <cell r="M232" t="str">
            <v>Mobile Others</v>
          </cell>
          <cell r="N232" t="str">
            <v>1171335</v>
          </cell>
          <cell r="O232">
            <v>0</v>
          </cell>
          <cell r="R232">
            <v>2</v>
          </cell>
          <cell r="S232">
            <v>11</v>
          </cell>
          <cell r="T232">
            <v>0</v>
          </cell>
          <cell r="U232">
            <v>13</v>
          </cell>
          <cell r="X232" t="str">
            <v>CDT Others</v>
          </cell>
          <cell r="Y232" t="str">
            <v>68625KJ</v>
          </cell>
          <cell r="Z232">
            <v>0</v>
          </cell>
          <cell r="AB232">
            <v>0</v>
          </cell>
          <cell r="AF232">
            <v>0</v>
          </cell>
          <cell r="AJ232" t="str">
            <v>866471Y</v>
          </cell>
          <cell r="AK232" t="str">
            <v>866471Y</v>
          </cell>
          <cell r="AM232">
            <v>1</v>
          </cell>
          <cell r="AO232">
            <v>0</v>
          </cell>
          <cell r="AR232">
            <v>1</v>
          </cell>
        </row>
        <row r="233">
          <cell r="B233" t="str">
            <v>Cons Others</v>
          </cell>
          <cell r="C233" t="str">
            <v>219021J</v>
          </cell>
          <cell r="J233">
            <v>0</v>
          </cell>
          <cell r="M233" t="str">
            <v>Mobile Others</v>
          </cell>
          <cell r="N233" t="str">
            <v>1171374</v>
          </cell>
          <cell r="O233">
            <v>4</v>
          </cell>
          <cell r="T233">
            <v>2</v>
          </cell>
          <cell r="U233">
            <v>6</v>
          </cell>
          <cell r="X233" t="str">
            <v>CDT Others</v>
          </cell>
          <cell r="Y233" t="str">
            <v>688110J</v>
          </cell>
          <cell r="Z233">
            <v>9</v>
          </cell>
          <cell r="AC233">
            <v>31</v>
          </cell>
          <cell r="AD233">
            <v>2</v>
          </cell>
          <cell r="AE233">
            <v>0</v>
          </cell>
          <cell r="AF233">
            <v>42</v>
          </cell>
          <cell r="AJ233" t="str">
            <v>866481Y</v>
          </cell>
          <cell r="AK233" t="str">
            <v>866481Y</v>
          </cell>
          <cell r="AL233">
            <v>0</v>
          </cell>
          <cell r="AM233">
            <v>0</v>
          </cell>
          <cell r="AP233">
            <v>1</v>
          </cell>
          <cell r="AQ233">
            <v>5</v>
          </cell>
          <cell r="AR233">
            <v>6</v>
          </cell>
        </row>
        <row r="234">
          <cell r="B234" t="str">
            <v>Cons Others</v>
          </cell>
          <cell r="C234" t="str">
            <v>219024J</v>
          </cell>
          <cell r="I234">
            <v>10</v>
          </cell>
          <cell r="J234">
            <v>10</v>
          </cell>
          <cell r="M234" t="str">
            <v>Mobile Others</v>
          </cell>
          <cell r="N234" t="str">
            <v>1171375</v>
          </cell>
          <cell r="O234">
            <v>8</v>
          </cell>
          <cell r="U234">
            <v>8</v>
          </cell>
          <cell r="X234" t="str">
            <v>CDT Others</v>
          </cell>
          <cell r="Y234" t="str">
            <v>688111J</v>
          </cell>
          <cell r="AC234">
            <v>1</v>
          </cell>
          <cell r="AF234">
            <v>1</v>
          </cell>
          <cell r="AJ234" t="str">
            <v>86648RY</v>
          </cell>
          <cell r="AK234" t="str">
            <v>86648RY</v>
          </cell>
          <cell r="AL234">
            <v>1</v>
          </cell>
          <cell r="AP234">
            <v>1</v>
          </cell>
          <cell r="AR234">
            <v>2</v>
          </cell>
        </row>
        <row r="235">
          <cell r="B235" t="str">
            <v>Cons Others</v>
          </cell>
          <cell r="C235" t="str">
            <v>219024M</v>
          </cell>
          <cell r="J235">
            <v>0</v>
          </cell>
          <cell r="M235" t="str">
            <v>Mobile Others</v>
          </cell>
          <cell r="N235" t="str">
            <v>260921J</v>
          </cell>
          <cell r="O235">
            <v>0</v>
          </cell>
          <cell r="U235">
            <v>0</v>
          </cell>
          <cell r="X235" t="str">
            <v>CDT Others</v>
          </cell>
          <cell r="Y235" t="str">
            <v>688112J</v>
          </cell>
          <cell r="Z235">
            <v>13</v>
          </cell>
          <cell r="AB235">
            <v>14</v>
          </cell>
          <cell r="AE235">
            <v>0</v>
          </cell>
          <cell r="AF235">
            <v>27</v>
          </cell>
          <cell r="AJ235" t="str">
            <v>866631Y</v>
          </cell>
          <cell r="AK235" t="str">
            <v>866631Y</v>
          </cell>
          <cell r="AN235">
            <v>-1</v>
          </cell>
          <cell r="AR235">
            <v>-1</v>
          </cell>
        </row>
        <row r="236">
          <cell r="B236" t="str">
            <v>Cons Others</v>
          </cell>
          <cell r="C236" t="str">
            <v>219027J</v>
          </cell>
          <cell r="I236">
            <v>28</v>
          </cell>
          <cell r="J236">
            <v>37</v>
          </cell>
          <cell r="M236" t="str">
            <v>Mobile Others</v>
          </cell>
          <cell r="N236" t="str">
            <v>260943J</v>
          </cell>
          <cell r="Q236">
            <v>0</v>
          </cell>
          <cell r="U236">
            <v>0</v>
          </cell>
          <cell r="X236" t="str">
            <v>CDT Others</v>
          </cell>
          <cell r="Y236" t="str">
            <v>688150J</v>
          </cell>
          <cell r="Z236">
            <v>27</v>
          </cell>
          <cell r="AB236">
            <v>9</v>
          </cell>
          <cell r="AC236">
            <v>10</v>
          </cell>
          <cell r="AD236">
            <v>34</v>
          </cell>
          <cell r="AE236">
            <v>65</v>
          </cell>
          <cell r="AF236">
            <v>145</v>
          </cell>
          <cell r="AJ236" t="str">
            <v>86822RY</v>
          </cell>
          <cell r="AK236" t="str">
            <v>86822RY</v>
          </cell>
          <cell r="AL236">
            <v>0</v>
          </cell>
          <cell r="AO236">
            <v>2</v>
          </cell>
          <cell r="AR236">
            <v>2</v>
          </cell>
        </row>
        <row r="237">
          <cell r="B237" t="str">
            <v>Cons Others</v>
          </cell>
          <cell r="C237" t="str">
            <v>219027M</v>
          </cell>
          <cell r="I237">
            <v>1</v>
          </cell>
          <cell r="J237">
            <v>15</v>
          </cell>
          <cell r="M237" t="str">
            <v>Mobile Others</v>
          </cell>
          <cell r="N237" t="str">
            <v>26094SJ</v>
          </cell>
          <cell r="T237">
            <v>-2</v>
          </cell>
          <cell r="U237">
            <v>-2</v>
          </cell>
          <cell r="X237" t="str">
            <v>CDT Others</v>
          </cell>
          <cell r="Y237" t="str">
            <v>688151J</v>
          </cell>
          <cell r="Z237">
            <v>0</v>
          </cell>
          <cell r="AB237">
            <v>0</v>
          </cell>
          <cell r="AD237">
            <v>86</v>
          </cell>
          <cell r="AF237">
            <v>86</v>
          </cell>
          <cell r="AJ237" t="str">
            <v>CDT Others</v>
          </cell>
          <cell r="AL237">
            <v>32</v>
          </cell>
          <cell r="AM237">
            <v>30</v>
          </cell>
          <cell r="AN237">
            <v>6</v>
          </cell>
          <cell r="AO237">
            <v>27</v>
          </cell>
          <cell r="AP237">
            <v>1</v>
          </cell>
          <cell r="AQ237">
            <v>3</v>
          </cell>
          <cell r="AR237">
            <v>99</v>
          </cell>
        </row>
        <row r="238">
          <cell r="B238" t="str">
            <v>Cons Others</v>
          </cell>
          <cell r="C238" t="str">
            <v>219029J</v>
          </cell>
          <cell r="J238">
            <v>5</v>
          </cell>
          <cell r="M238" t="str">
            <v>Mobile Others</v>
          </cell>
          <cell r="N238" t="str">
            <v>260951J</v>
          </cell>
          <cell r="O238">
            <v>12</v>
          </cell>
          <cell r="R238">
            <v>54</v>
          </cell>
          <cell r="U238">
            <v>66</v>
          </cell>
          <cell r="X238" t="str">
            <v>CDT Others</v>
          </cell>
          <cell r="Y238" t="str">
            <v>688152J</v>
          </cell>
          <cell r="Z238">
            <v>24</v>
          </cell>
          <cell r="AC238">
            <v>12</v>
          </cell>
          <cell r="AF238">
            <v>36</v>
          </cell>
          <cell r="AJ238" t="str">
            <v>CDT Others</v>
          </cell>
          <cell r="AK238" t="str">
            <v>62874DJ</v>
          </cell>
          <cell r="AL238">
            <v>0</v>
          </cell>
          <cell r="AR238">
            <v>0</v>
          </cell>
        </row>
        <row r="239">
          <cell r="B239" t="str">
            <v>Cons Others</v>
          </cell>
          <cell r="C239" t="str">
            <v>219029M</v>
          </cell>
          <cell r="J239">
            <v>54</v>
          </cell>
          <cell r="M239" t="str">
            <v>Mobile Others</v>
          </cell>
          <cell r="N239" t="str">
            <v>260952J</v>
          </cell>
          <cell r="O239">
            <v>0</v>
          </cell>
          <cell r="U239">
            <v>0</v>
          </cell>
          <cell r="X239" t="str">
            <v>CDT Others</v>
          </cell>
          <cell r="Y239" t="str">
            <v>6881S1J</v>
          </cell>
          <cell r="Z239">
            <v>0</v>
          </cell>
          <cell r="AB239">
            <v>4</v>
          </cell>
          <cell r="AF239">
            <v>4</v>
          </cell>
          <cell r="AJ239" t="str">
            <v>CDT Others</v>
          </cell>
          <cell r="AK239" t="str">
            <v>628839J</v>
          </cell>
          <cell r="AL239">
            <v>0</v>
          </cell>
          <cell r="AR239">
            <v>0</v>
          </cell>
        </row>
        <row r="240">
          <cell r="B240" t="str">
            <v>Cons Others</v>
          </cell>
          <cell r="C240" t="str">
            <v>21904J5</v>
          </cell>
          <cell r="F240">
            <v>1</v>
          </cell>
          <cell r="J240">
            <v>4</v>
          </cell>
          <cell r="M240" t="str">
            <v>Mobile Others</v>
          </cell>
          <cell r="N240" t="str">
            <v>260953J</v>
          </cell>
          <cell r="O240">
            <v>110</v>
          </cell>
          <cell r="P240">
            <v>56</v>
          </cell>
          <cell r="R240">
            <v>34</v>
          </cell>
          <cell r="S240">
            <v>50</v>
          </cell>
          <cell r="T240">
            <v>50</v>
          </cell>
          <cell r="U240">
            <v>300</v>
          </cell>
          <cell r="X240" t="str">
            <v>CDT Others</v>
          </cell>
          <cell r="Y240" t="str">
            <v>6881S2J</v>
          </cell>
          <cell r="Z240">
            <v>0</v>
          </cell>
          <cell r="AB240">
            <v>1</v>
          </cell>
          <cell r="AF240">
            <v>1</v>
          </cell>
          <cell r="AJ240" t="str">
            <v>CDT Others</v>
          </cell>
          <cell r="AK240" t="str">
            <v>68625JJ</v>
          </cell>
          <cell r="AL240">
            <v>0</v>
          </cell>
          <cell r="AR240">
            <v>0</v>
          </cell>
        </row>
        <row r="241">
          <cell r="B241" t="str">
            <v>Cons Others</v>
          </cell>
          <cell r="C241" t="str">
            <v>21904J7</v>
          </cell>
          <cell r="F241">
            <v>1</v>
          </cell>
          <cell r="I241">
            <v>0</v>
          </cell>
          <cell r="J241">
            <v>2</v>
          </cell>
          <cell r="M241" t="str">
            <v>Mobile Others</v>
          </cell>
          <cell r="N241" t="str">
            <v>26095VJ</v>
          </cell>
          <cell r="Q241">
            <v>0</v>
          </cell>
          <cell r="R241">
            <v>58</v>
          </cell>
          <cell r="U241">
            <v>58</v>
          </cell>
          <cell r="X241" t="str">
            <v>CDT Others</v>
          </cell>
          <cell r="Y241" t="str">
            <v>6881S3J</v>
          </cell>
          <cell r="Z241">
            <v>2</v>
          </cell>
          <cell r="AF241">
            <v>2</v>
          </cell>
          <cell r="AJ241" t="str">
            <v>CDT Others</v>
          </cell>
          <cell r="AK241" t="str">
            <v>68625KJ</v>
          </cell>
          <cell r="AL241">
            <v>0</v>
          </cell>
          <cell r="AN241">
            <v>0</v>
          </cell>
          <cell r="AR241">
            <v>0</v>
          </cell>
        </row>
        <row r="242">
          <cell r="B242" t="str">
            <v>Cons Others</v>
          </cell>
          <cell r="C242" t="str">
            <v>21904JA</v>
          </cell>
          <cell r="H242">
            <v>1</v>
          </cell>
          <cell r="J242">
            <v>5</v>
          </cell>
          <cell r="M242" t="str">
            <v>Mobile Others</v>
          </cell>
          <cell r="N242" t="str">
            <v>26095WJ</v>
          </cell>
          <cell r="R242">
            <v>12</v>
          </cell>
          <cell r="U242">
            <v>12</v>
          </cell>
          <cell r="X242" t="str">
            <v>CDT Others</v>
          </cell>
          <cell r="Y242" t="str">
            <v>6881S4J</v>
          </cell>
          <cell r="Z242">
            <v>2</v>
          </cell>
          <cell r="AB242">
            <v>2</v>
          </cell>
          <cell r="AC242">
            <v>2</v>
          </cell>
          <cell r="AD242">
            <v>-1</v>
          </cell>
          <cell r="AF242">
            <v>5</v>
          </cell>
          <cell r="AJ242" t="str">
            <v>CDT Others</v>
          </cell>
          <cell r="AK242" t="str">
            <v>688110J</v>
          </cell>
          <cell r="AL242">
            <v>1</v>
          </cell>
          <cell r="AM242">
            <v>30</v>
          </cell>
          <cell r="AQ242">
            <v>0</v>
          </cell>
          <cell r="AR242">
            <v>31</v>
          </cell>
        </row>
        <row r="243">
          <cell r="B243" t="str">
            <v>Cons Others</v>
          </cell>
          <cell r="C243" t="str">
            <v>21904JJ</v>
          </cell>
          <cell r="J243">
            <v>2</v>
          </cell>
          <cell r="M243" t="str">
            <v>Mobile Others</v>
          </cell>
          <cell r="N243" t="str">
            <v>260961J</v>
          </cell>
          <cell r="O243">
            <v>5</v>
          </cell>
          <cell r="Q243">
            <v>65</v>
          </cell>
          <cell r="R243">
            <v>2</v>
          </cell>
          <cell r="S243">
            <v>25</v>
          </cell>
          <cell r="T243">
            <v>8</v>
          </cell>
          <cell r="U243">
            <v>105</v>
          </cell>
          <cell r="X243" t="str">
            <v>CDT Others</v>
          </cell>
          <cell r="Y243" t="str">
            <v>6881S5J</v>
          </cell>
          <cell r="Z243">
            <v>0</v>
          </cell>
          <cell r="AB243">
            <v>0</v>
          </cell>
          <cell r="AD243">
            <v>10</v>
          </cell>
          <cell r="AF243">
            <v>10</v>
          </cell>
          <cell r="AJ243" t="str">
            <v>CDT Others</v>
          </cell>
          <cell r="AK243" t="str">
            <v>688111J</v>
          </cell>
          <cell r="AO243">
            <v>0</v>
          </cell>
          <cell r="AR243">
            <v>0</v>
          </cell>
        </row>
        <row r="244">
          <cell r="B244" t="str">
            <v>Cons Others</v>
          </cell>
          <cell r="C244" t="str">
            <v>21904JK</v>
          </cell>
          <cell r="J244">
            <v>7</v>
          </cell>
          <cell r="M244" t="str">
            <v>Mobile Others</v>
          </cell>
          <cell r="N244" t="str">
            <v>260962J</v>
          </cell>
          <cell r="O244">
            <v>1</v>
          </cell>
          <cell r="P244">
            <v>1</v>
          </cell>
          <cell r="Q244">
            <v>34</v>
          </cell>
          <cell r="S244">
            <v>6</v>
          </cell>
          <cell r="T244">
            <v>0</v>
          </cell>
          <cell r="U244">
            <v>42</v>
          </cell>
          <cell r="X244" t="str">
            <v>CDT Others</v>
          </cell>
          <cell r="Y244" t="str">
            <v>6881S6J</v>
          </cell>
          <cell r="Z244">
            <v>26</v>
          </cell>
          <cell r="AB244">
            <v>0</v>
          </cell>
          <cell r="AF244">
            <v>26</v>
          </cell>
          <cell r="AJ244" t="str">
            <v>CDT Others</v>
          </cell>
          <cell r="AK244" t="str">
            <v>688112J</v>
          </cell>
          <cell r="AL244">
            <v>5</v>
          </cell>
          <cell r="AN244">
            <v>3</v>
          </cell>
          <cell r="AO244">
            <v>0</v>
          </cell>
          <cell r="AQ244">
            <v>0</v>
          </cell>
          <cell r="AR244">
            <v>8</v>
          </cell>
        </row>
        <row r="245">
          <cell r="B245" t="str">
            <v>Cons Others</v>
          </cell>
          <cell r="C245" t="str">
            <v>21904M7</v>
          </cell>
          <cell r="J245">
            <v>1</v>
          </cell>
          <cell r="M245" t="str">
            <v>Mobile Others</v>
          </cell>
          <cell r="N245" t="str">
            <v>2611455</v>
          </cell>
          <cell r="Q245">
            <v>0</v>
          </cell>
          <cell r="U245">
            <v>0</v>
          </cell>
          <cell r="X245" t="str">
            <v>CDT Others</v>
          </cell>
          <cell r="Y245" t="str">
            <v>68925BJ</v>
          </cell>
          <cell r="AB245">
            <v>0</v>
          </cell>
          <cell r="AF245">
            <v>0</v>
          </cell>
          <cell r="AJ245" t="str">
            <v>CDT Others</v>
          </cell>
          <cell r="AK245" t="str">
            <v>688150J</v>
          </cell>
          <cell r="AL245">
            <v>12</v>
          </cell>
          <cell r="AN245">
            <v>0</v>
          </cell>
          <cell r="AO245">
            <v>27</v>
          </cell>
          <cell r="AQ245">
            <v>3</v>
          </cell>
          <cell r="AR245">
            <v>42</v>
          </cell>
        </row>
        <row r="246">
          <cell r="B246" t="str">
            <v>Cons Others</v>
          </cell>
          <cell r="C246" t="str">
            <v>21907J5</v>
          </cell>
          <cell r="I246">
            <v>1</v>
          </cell>
          <cell r="J246">
            <v>1</v>
          </cell>
          <cell r="M246" t="str">
            <v>Mobile Others</v>
          </cell>
          <cell r="N246" t="str">
            <v>2611456</v>
          </cell>
          <cell r="S246">
            <v>-1</v>
          </cell>
          <cell r="U246">
            <v>-1</v>
          </cell>
          <cell r="X246" t="str">
            <v>CDT Others</v>
          </cell>
          <cell r="Y246" t="str">
            <v>68925GJ</v>
          </cell>
          <cell r="Z246">
            <v>1</v>
          </cell>
          <cell r="AF246">
            <v>1</v>
          </cell>
          <cell r="AJ246" t="str">
            <v>CDT Others</v>
          </cell>
          <cell r="AK246" t="str">
            <v>688151J</v>
          </cell>
          <cell r="AL246">
            <v>0</v>
          </cell>
          <cell r="AN246">
            <v>0</v>
          </cell>
          <cell r="AR246">
            <v>0</v>
          </cell>
        </row>
        <row r="247">
          <cell r="B247" t="str">
            <v>Cons Others</v>
          </cell>
          <cell r="C247" t="str">
            <v>21907J7</v>
          </cell>
          <cell r="J247">
            <v>1</v>
          </cell>
          <cell r="M247" t="str">
            <v>Mobile Others</v>
          </cell>
          <cell r="N247" t="str">
            <v>262144J</v>
          </cell>
          <cell r="Q247">
            <v>0</v>
          </cell>
          <cell r="T247">
            <v>-2</v>
          </cell>
          <cell r="U247">
            <v>-2</v>
          </cell>
          <cell r="X247" t="str">
            <v>Cons Others</v>
          </cell>
          <cell r="Z247">
            <v>1</v>
          </cell>
          <cell r="AA247">
            <v>0</v>
          </cell>
          <cell r="AB247">
            <v>0</v>
          </cell>
          <cell r="AC247">
            <v>0</v>
          </cell>
          <cell r="AD247">
            <v>-1</v>
          </cell>
          <cell r="AE247">
            <v>-4</v>
          </cell>
          <cell r="AF247">
            <v>-4</v>
          </cell>
          <cell r="AJ247" t="str">
            <v>CDT Others</v>
          </cell>
          <cell r="AK247" t="str">
            <v>688152J</v>
          </cell>
          <cell r="AL247">
            <v>12</v>
          </cell>
          <cell r="AM247">
            <v>0</v>
          </cell>
          <cell r="AR247">
            <v>12</v>
          </cell>
        </row>
        <row r="248">
          <cell r="B248" t="str">
            <v>Cons Others</v>
          </cell>
          <cell r="C248" t="str">
            <v>21907M5</v>
          </cell>
          <cell r="H248">
            <v>0</v>
          </cell>
          <cell r="J248">
            <v>4</v>
          </cell>
          <cell r="M248" t="str">
            <v>Mobile Others</v>
          </cell>
          <cell r="N248" t="str">
            <v>2621464</v>
          </cell>
          <cell r="O248">
            <v>6</v>
          </cell>
          <cell r="T248">
            <v>-2</v>
          </cell>
          <cell r="U248">
            <v>4</v>
          </cell>
          <cell r="X248" t="str">
            <v>Cons Others</v>
          </cell>
          <cell r="Y248" t="str">
            <v>2158247</v>
          </cell>
          <cell r="AB248">
            <v>0</v>
          </cell>
          <cell r="AF248">
            <v>0</v>
          </cell>
          <cell r="AJ248" t="str">
            <v>CDT Others</v>
          </cell>
          <cell r="AK248" t="str">
            <v>6881S1J</v>
          </cell>
          <cell r="AL248">
            <v>0</v>
          </cell>
          <cell r="AN248">
            <v>3</v>
          </cell>
          <cell r="AR248">
            <v>3</v>
          </cell>
        </row>
        <row r="249">
          <cell r="B249" t="str">
            <v>Cons Others</v>
          </cell>
          <cell r="C249" t="str">
            <v>21909J5</v>
          </cell>
          <cell r="J249">
            <v>1</v>
          </cell>
          <cell r="M249" t="str">
            <v>Mobile Others</v>
          </cell>
          <cell r="N249" t="str">
            <v>2621465</v>
          </cell>
          <cell r="T249">
            <v>1</v>
          </cell>
          <cell r="U249">
            <v>1</v>
          </cell>
          <cell r="X249" t="str">
            <v>Cons Others</v>
          </cell>
          <cell r="Y249" t="str">
            <v>21656J4</v>
          </cell>
          <cell r="AE249">
            <v>-1</v>
          </cell>
          <cell r="AF249">
            <v>-1</v>
          </cell>
          <cell r="AJ249" t="str">
            <v>CDT Others</v>
          </cell>
          <cell r="AK249" t="str">
            <v>6881S2J</v>
          </cell>
          <cell r="AL249">
            <v>0</v>
          </cell>
          <cell r="AN249">
            <v>-1</v>
          </cell>
          <cell r="AR249">
            <v>-1</v>
          </cell>
        </row>
        <row r="250">
          <cell r="B250" t="str">
            <v>Cons Others</v>
          </cell>
          <cell r="C250" t="str">
            <v>21909M5</v>
          </cell>
          <cell r="J250">
            <v>1</v>
          </cell>
          <cell r="M250" t="str">
            <v>Mobile Others</v>
          </cell>
          <cell r="N250" t="str">
            <v>2621484</v>
          </cell>
          <cell r="O250">
            <v>0</v>
          </cell>
          <cell r="U250">
            <v>0</v>
          </cell>
          <cell r="X250" t="str">
            <v>Cons Others</v>
          </cell>
          <cell r="Y250" t="str">
            <v>217950J</v>
          </cell>
          <cell r="Z250">
            <v>1</v>
          </cell>
          <cell r="AD250">
            <v>-1</v>
          </cell>
          <cell r="AE250">
            <v>3</v>
          </cell>
          <cell r="AF250">
            <v>3</v>
          </cell>
          <cell r="AJ250" t="str">
            <v>CDT Others</v>
          </cell>
          <cell r="AK250" t="str">
            <v>6881S3J</v>
          </cell>
          <cell r="AL250">
            <v>1</v>
          </cell>
          <cell r="AR250">
            <v>1</v>
          </cell>
        </row>
        <row r="251">
          <cell r="B251" t="str">
            <v>Cons Others</v>
          </cell>
          <cell r="C251" t="str">
            <v>21909MF</v>
          </cell>
          <cell r="J251">
            <v>2</v>
          </cell>
          <cell r="M251" t="str">
            <v>Mobile Others</v>
          </cell>
          <cell r="N251" t="str">
            <v>2621486</v>
          </cell>
          <cell r="O251">
            <v>4</v>
          </cell>
          <cell r="P251">
            <v>21</v>
          </cell>
          <cell r="S251">
            <v>-1</v>
          </cell>
          <cell r="U251">
            <v>24</v>
          </cell>
          <cell r="X251" t="str">
            <v>Cons Others</v>
          </cell>
          <cell r="Y251" t="str">
            <v>21887J5</v>
          </cell>
          <cell r="AE251">
            <v>-1</v>
          </cell>
          <cell r="AF251">
            <v>-1</v>
          </cell>
          <cell r="AJ251" t="str">
            <v>CDT Others</v>
          </cell>
          <cell r="AK251" t="str">
            <v>6881S4J</v>
          </cell>
          <cell r="AL251">
            <v>0</v>
          </cell>
          <cell r="AN251">
            <v>0</v>
          </cell>
          <cell r="AR251">
            <v>0</v>
          </cell>
        </row>
        <row r="252">
          <cell r="B252" t="str">
            <v>Mobile Others</v>
          </cell>
          <cell r="D252">
            <v>1533</v>
          </cell>
          <cell r="E252">
            <v>229</v>
          </cell>
          <cell r="F252">
            <v>309</v>
          </cell>
          <cell r="G252">
            <v>905</v>
          </cell>
          <cell r="H252">
            <v>1137</v>
          </cell>
          <cell r="I252">
            <v>90</v>
          </cell>
          <cell r="J252">
            <v>4237</v>
          </cell>
          <cell r="M252" t="str">
            <v>Mobile Others</v>
          </cell>
          <cell r="N252" t="str">
            <v>2621496</v>
          </cell>
          <cell r="Q252">
            <v>1</v>
          </cell>
          <cell r="R252">
            <v>13</v>
          </cell>
          <cell r="U252">
            <v>14</v>
          </cell>
          <cell r="X252" t="str">
            <v>Cons Others</v>
          </cell>
          <cell r="Y252" t="str">
            <v>21900J5</v>
          </cell>
          <cell r="AB252">
            <v>0</v>
          </cell>
          <cell r="AF252">
            <v>0</v>
          </cell>
          <cell r="AJ252" t="str">
            <v>CDT Others</v>
          </cell>
          <cell r="AK252" t="str">
            <v>6881S5J</v>
          </cell>
          <cell r="AL252">
            <v>1</v>
          </cell>
          <cell r="AN252">
            <v>0</v>
          </cell>
          <cell r="AP252">
            <v>1</v>
          </cell>
          <cell r="AR252">
            <v>2</v>
          </cell>
        </row>
        <row r="253">
          <cell r="B253" t="str">
            <v>Mobile Others</v>
          </cell>
          <cell r="C253" t="str">
            <v>116115N</v>
          </cell>
          <cell r="D253">
            <v>5</v>
          </cell>
          <cell r="F253">
            <v>16</v>
          </cell>
          <cell r="G253">
            <v>0</v>
          </cell>
          <cell r="H253">
            <v>259</v>
          </cell>
          <cell r="J253">
            <v>280</v>
          </cell>
          <cell r="M253" t="str">
            <v>Mobile Others</v>
          </cell>
          <cell r="N253" t="str">
            <v>262620J</v>
          </cell>
          <cell r="T253">
            <v>0</v>
          </cell>
          <cell r="U253">
            <v>0</v>
          </cell>
          <cell r="X253" t="str">
            <v>Cons Others</v>
          </cell>
          <cell r="Y253" t="str">
            <v>219024J</v>
          </cell>
          <cell r="AE253">
            <v>0</v>
          </cell>
          <cell r="AF253">
            <v>0</v>
          </cell>
          <cell r="AJ253" t="str">
            <v>CDT Others</v>
          </cell>
          <cell r="AK253" t="str">
            <v>6881S6J</v>
          </cell>
          <cell r="AL253">
            <v>0</v>
          </cell>
          <cell r="AN253">
            <v>1</v>
          </cell>
          <cell r="AR253">
            <v>1</v>
          </cell>
        </row>
        <row r="254">
          <cell r="B254" t="str">
            <v>Mobile Others</v>
          </cell>
          <cell r="C254" t="str">
            <v>11611EN</v>
          </cell>
          <cell r="E254">
            <v>22</v>
          </cell>
          <cell r="F254">
            <v>0</v>
          </cell>
          <cell r="J254">
            <v>22</v>
          </cell>
          <cell r="M254" t="str">
            <v>Mobile Others</v>
          </cell>
          <cell r="N254" t="str">
            <v>262655J</v>
          </cell>
          <cell r="Q254">
            <v>4</v>
          </cell>
          <cell r="U254">
            <v>4</v>
          </cell>
          <cell r="X254" t="str">
            <v>Cons Others</v>
          </cell>
          <cell r="Y254" t="str">
            <v>21904J5</v>
          </cell>
          <cell r="AB254">
            <v>0</v>
          </cell>
          <cell r="AE254">
            <v>-1</v>
          </cell>
          <cell r="AF254">
            <v>-1</v>
          </cell>
          <cell r="AJ254" t="str">
            <v>CDT Others</v>
          </cell>
          <cell r="AK254" t="str">
            <v>68925BJ</v>
          </cell>
          <cell r="AN254">
            <v>0</v>
          </cell>
          <cell r="AR254">
            <v>0</v>
          </cell>
        </row>
        <row r="255">
          <cell r="B255" t="str">
            <v>Mobile Others</v>
          </cell>
          <cell r="C255" t="str">
            <v>1161234</v>
          </cell>
          <cell r="D255">
            <v>4</v>
          </cell>
          <cell r="E255">
            <v>4</v>
          </cell>
          <cell r="F255">
            <v>16</v>
          </cell>
          <cell r="G255">
            <v>0</v>
          </cell>
          <cell r="H255">
            <v>39</v>
          </cell>
          <cell r="I255">
            <v>0</v>
          </cell>
          <cell r="J255">
            <v>63</v>
          </cell>
          <cell r="M255" t="str">
            <v>Mobile Others</v>
          </cell>
          <cell r="N255" t="str">
            <v>262695J</v>
          </cell>
          <cell r="P255">
            <v>0</v>
          </cell>
          <cell r="U255">
            <v>0</v>
          </cell>
          <cell r="X255" t="str">
            <v>Cons Others</v>
          </cell>
          <cell r="Y255" t="str">
            <v>21904J7</v>
          </cell>
          <cell r="AB255">
            <v>0</v>
          </cell>
          <cell r="AF255">
            <v>0</v>
          </cell>
          <cell r="AJ255" t="str">
            <v>Cons Others</v>
          </cell>
          <cell r="AL255">
            <v>0</v>
          </cell>
          <cell r="AM255">
            <v>0</v>
          </cell>
          <cell r="AN255">
            <v>0</v>
          </cell>
          <cell r="AO255">
            <v>0</v>
          </cell>
          <cell r="AP255">
            <v>0</v>
          </cell>
          <cell r="AQ255">
            <v>0</v>
          </cell>
          <cell r="AR255">
            <v>0</v>
          </cell>
        </row>
        <row r="256">
          <cell r="B256" t="str">
            <v>Mobile Others</v>
          </cell>
          <cell r="C256" t="str">
            <v>1161264</v>
          </cell>
          <cell r="D256">
            <v>19</v>
          </cell>
          <cell r="E256">
            <v>10</v>
          </cell>
          <cell r="F256">
            <v>0</v>
          </cell>
          <cell r="G256">
            <v>111</v>
          </cell>
          <cell r="H256">
            <v>171</v>
          </cell>
          <cell r="I256">
            <v>1</v>
          </cell>
          <cell r="J256">
            <v>312</v>
          </cell>
          <cell r="M256" t="str">
            <v>Mobile Others</v>
          </cell>
          <cell r="N256" t="str">
            <v>2626G5J</v>
          </cell>
          <cell r="O256">
            <v>0</v>
          </cell>
          <cell r="U256">
            <v>0</v>
          </cell>
          <cell r="X256" t="str">
            <v>Cons Others</v>
          </cell>
          <cell r="Y256" t="str">
            <v>21907J5</v>
          </cell>
          <cell r="AE256">
            <v>-2</v>
          </cell>
          <cell r="AF256">
            <v>-2</v>
          </cell>
          <cell r="AJ256" t="str">
            <v>Cons Others</v>
          </cell>
          <cell r="AK256" t="str">
            <v>2158247</v>
          </cell>
          <cell r="AN256">
            <v>0</v>
          </cell>
          <cell r="AR256">
            <v>0</v>
          </cell>
        </row>
        <row r="257">
          <cell r="B257" t="str">
            <v>Mobile Others</v>
          </cell>
          <cell r="C257" t="str">
            <v>1171334</v>
          </cell>
          <cell r="D257">
            <v>653</v>
          </cell>
          <cell r="F257">
            <v>2</v>
          </cell>
          <cell r="G257">
            <v>3</v>
          </cell>
          <cell r="H257">
            <v>0</v>
          </cell>
          <cell r="I257">
            <v>2</v>
          </cell>
          <cell r="J257">
            <v>660</v>
          </cell>
          <cell r="M257" t="str">
            <v>Mobile Others</v>
          </cell>
          <cell r="N257" t="str">
            <v>2626L5J</v>
          </cell>
          <cell r="O257">
            <v>0</v>
          </cell>
          <cell r="U257">
            <v>0</v>
          </cell>
          <cell r="X257" t="str">
            <v>Cons Others</v>
          </cell>
          <cell r="Y257" t="str">
            <v>21909J5</v>
          </cell>
          <cell r="AE257">
            <v>-2</v>
          </cell>
          <cell r="AF257">
            <v>-2</v>
          </cell>
          <cell r="AJ257" t="str">
            <v>Cons Others</v>
          </cell>
          <cell r="AK257" t="str">
            <v>21656J4</v>
          </cell>
          <cell r="AQ257">
            <v>0</v>
          </cell>
          <cell r="AR257">
            <v>0</v>
          </cell>
        </row>
        <row r="258">
          <cell r="B258" t="str">
            <v>Mobile Others</v>
          </cell>
          <cell r="C258" t="str">
            <v>1171335</v>
          </cell>
          <cell r="D258">
            <v>2</v>
          </cell>
          <cell r="E258">
            <v>0</v>
          </cell>
          <cell r="G258">
            <v>10</v>
          </cell>
          <cell r="H258">
            <v>35</v>
          </cell>
          <cell r="I258">
            <v>1</v>
          </cell>
          <cell r="J258">
            <v>48</v>
          </cell>
          <cell r="M258" t="str">
            <v>Mobile Others</v>
          </cell>
          <cell r="N258" t="str">
            <v>2626P0J</v>
          </cell>
          <cell r="S258">
            <v>-3</v>
          </cell>
          <cell r="T258">
            <v>2</v>
          </cell>
          <cell r="U258">
            <v>-1</v>
          </cell>
          <cell r="X258" t="str">
            <v>Cons Others</v>
          </cell>
          <cell r="Y258" t="str">
            <v>21909J7</v>
          </cell>
          <cell r="AE258">
            <v>0</v>
          </cell>
          <cell r="AF258">
            <v>0</v>
          </cell>
          <cell r="AJ258" t="str">
            <v>Cons Others</v>
          </cell>
          <cell r="AK258" t="str">
            <v>217950J</v>
          </cell>
          <cell r="AQ258">
            <v>0</v>
          </cell>
          <cell r="AR258">
            <v>0</v>
          </cell>
        </row>
        <row r="259">
          <cell r="B259" t="str">
            <v>Mobile Others</v>
          </cell>
          <cell r="C259" t="str">
            <v>1171374</v>
          </cell>
          <cell r="D259">
            <v>9</v>
          </cell>
          <cell r="E259">
            <v>0</v>
          </cell>
          <cell r="F259">
            <v>7</v>
          </cell>
          <cell r="G259">
            <v>0</v>
          </cell>
          <cell r="I259">
            <v>16</v>
          </cell>
          <cell r="J259">
            <v>32</v>
          </cell>
          <cell r="M259" t="str">
            <v>Mobile Others</v>
          </cell>
          <cell r="N259" t="str">
            <v>2626P5J</v>
          </cell>
          <cell r="O259">
            <v>2</v>
          </cell>
          <cell r="T259">
            <v>0</v>
          </cell>
          <cell r="U259">
            <v>2</v>
          </cell>
          <cell r="X259" t="str">
            <v>Mobile Others</v>
          </cell>
          <cell r="Z259">
            <v>144</v>
          </cell>
          <cell r="AA259">
            <v>89</v>
          </cell>
          <cell r="AB259">
            <v>79</v>
          </cell>
          <cell r="AC259">
            <v>250</v>
          </cell>
          <cell r="AD259">
            <v>144</v>
          </cell>
          <cell r="AE259">
            <v>2</v>
          </cell>
          <cell r="AF259">
            <v>708</v>
          </cell>
          <cell r="AJ259" t="str">
            <v>Cons Others</v>
          </cell>
          <cell r="AK259" t="str">
            <v>21887J5</v>
          </cell>
          <cell r="AQ259">
            <v>0</v>
          </cell>
          <cell r="AR259">
            <v>0</v>
          </cell>
        </row>
        <row r="260">
          <cell r="B260" t="str">
            <v>Mobile Others</v>
          </cell>
          <cell r="C260" t="str">
            <v>1171375</v>
          </cell>
          <cell r="D260">
            <v>9</v>
          </cell>
          <cell r="F260">
            <v>11</v>
          </cell>
          <cell r="I260">
            <v>3</v>
          </cell>
          <cell r="J260">
            <v>23</v>
          </cell>
          <cell r="M260" t="str">
            <v>Mobile Others</v>
          </cell>
          <cell r="N260" t="str">
            <v>2626PNJ</v>
          </cell>
          <cell r="O260">
            <v>4</v>
          </cell>
          <cell r="U260">
            <v>4</v>
          </cell>
          <cell r="X260" t="str">
            <v>Mobile Others</v>
          </cell>
          <cell r="Y260" t="str">
            <v>116115N</v>
          </cell>
          <cell r="Z260">
            <v>0</v>
          </cell>
          <cell r="AC260">
            <v>1</v>
          </cell>
          <cell r="AD260">
            <v>26</v>
          </cell>
          <cell r="AF260">
            <v>27</v>
          </cell>
          <cell r="AJ260" t="str">
            <v>Cons Others</v>
          </cell>
          <cell r="AK260" t="str">
            <v>21900J5</v>
          </cell>
          <cell r="AN260">
            <v>0</v>
          </cell>
          <cell r="AR260">
            <v>0</v>
          </cell>
        </row>
        <row r="261">
          <cell r="B261" t="str">
            <v>Mobile Others</v>
          </cell>
          <cell r="C261" t="str">
            <v>260636J</v>
          </cell>
          <cell r="J261">
            <v>0</v>
          </cell>
          <cell r="M261" t="str">
            <v>Mobile Others</v>
          </cell>
          <cell r="N261" t="str">
            <v>262811J</v>
          </cell>
          <cell r="O261">
            <v>1</v>
          </cell>
          <cell r="U261">
            <v>1</v>
          </cell>
          <cell r="X261" t="str">
            <v>Mobile Others</v>
          </cell>
          <cell r="Y261" t="str">
            <v>11611EN</v>
          </cell>
          <cell r="AA261">
            <v>9</v>
          </cell>
          <cell r="AF261">
            <v>9</v>
          </cell>
          <cell r="AJ261" t="str">
            <v>Cons Others</v>
          </cell>
          <cell r="AK261" t="str">
            <v>219024J</v>
          </cell>
          <cell r="AQ261">
            <v>0</v>
          </cell>
          <cell r="AR261">
            <v>0</v>
          </cell>
        </row>
        <row r="262">
          <cell r="B262" t="str">
            <v>Mobile Others</v>
          </cell>
          <cell r="C262" t="str">
            <v>260710J</v>
          </cell>
          <cell r="J262">
            <v>0</v>
          </cell>
          <cell r="M262" t="str">
            <v>Mobile Others</v>
          </cell>
          <cell r="N262" t="str">
            <v>262812J</v>
          </cell>
          <cell r="O262">
            <v>0</v>
          </cell>
          <cell r="U262">
            <v>0</v>
          </cell>
          <cell r="X262" t="str">
            <v>Mobile Others</v>
          </cell>
          <cell r="Y262" t="str">
            <v>1161234</v>
          </cell>
          <cell r="Z262">
            <v>0</v>
          </cell>
          <cell r="AA262">
            <v>12</v>
          </cell>
          <cell r="AB262">
            <v>1</v>
          </cell>
          <cell r="AF262">
            <v>13</v>
          </cell>
          <cell r="AJ262" t="str">
            <v>Cons Others</v>
          </cell>
          <cell r="AK262" t="str">
            <v>21904J5</v>
          </cell>
          <cell r="AN262">
            <v>0</v>
          </cell>
          <cell r="AQ262">
            <v>0</v>
          </cell>
          <cell r="AR262">
            <v>0</v>
          </cell>
        </row>
        <row r="263">
          <cell r="B263" t="str">
            <v>Mobile Others</v>
          </cell>
          <cell r="C263" t="str">
            <v>260720J</v>
          </cell>
          <cell r="J263">
            <v>0</v>
          </cell>
          <cell r="M263" t="str">
            <v>Mobile Others</v>
          </cell>
          <cell r="N263" t="str">
            <v>262831J</v>
          </cell>
          <cell r="O263">
            <v>13</v>
          </cell>
          <cell r="S263">
            <v>235</v>
          </cell>
          <cell r="T263">
            <v>1</v>
          </cell>
          <cell r="U263">
            <v>249</v>
          </cell>
          <cell r="X263" t="str">
            <v>Mobile Others</v>
          </cell>
          <cell r="Y263" t="str">
            <v>1161264</v>
          </cell>
          <cell r="Z263">
            <v>27</v>
          </cell>
          <cell r="AA263">
            <v>1</v>
          </cell>
          <cell r="AB263">
            <v>0</v>
          </cell>
          <cell r="AD263">
            <v>25</v>
          </cell>
          <cell r="AF263">
            <v>53</v>
          </cell>
          <cell r="AJ263" t="str">
            <v>Cons Others</v>
          </cell>
          <cell r="AK263" t="str">
            <v>21904J7</v>
          </cell>
          <cell r="AN263">
            <v>0</v>
          </cell>
          <cell r="AR263">
            <v>0</v>
          </cell>
        </row>
        <row r="264">
          <cell r="B264" t="str">
            <v>Mobile Others</v>
          </cell>
          <cell r="C264" t="str">
            <v>260921J</v>
          </cell>
          <cell r="D264">
            <v>1</v>
          </cell>
          <cell r="E264">
            <v>0</v>
          </cell>
          <cell r="J264">
            <v>1</v>
          </cell>
          <cell r="M264" t="str">
            <v>Mobile Others</v>
          </cell>
          <cell r="N264" t="str">
            <v>262832J</v>
          </cell>
          <cell r="O264">
            <v>4</v>
          </cell>
          <cell r="U264">
            <v>4</v>
          </cell>
          <cell r="X264" t="str">
            <v>Mobile Others</v>
          </cell>
          <cell r="Y264" t="str">
            <v>1171334</v>
          </cell>
          <cell r="Z264">
            <v>8</v>
          </cell>
          <cell r="AB264">
            <v>1</v>
          </cell>
          <cell r="AF264">
            <v>9</v>
          </cell>
          <cell r="AJ264" t="str">
            <v>Cons Others</v>
          </cell>
          <cell r="AK264" t="str">
            <v>21907J5</v>
          </cell>
          <cell r="AQ264">
            <v>0</v>
          </cell>
          <cell r="AR264">
            <v>0</v>
          </cell>
        </row>
        <row r="265">
          <cell r="B265" t="str">
            <v>Mobile Others</v>
          </cell>
          <cell r="C265" t="str">
            <v>260931J</v>
          </cell>
          <cell r="J265">
            <v>0</v>
          </cell>
          <cell r="M265" t="str">
            <v>Mobile Others</v>
          </cell>
          <cell r="N265" t="str">
            <v>262841J</v>
          </cell>
          <cell r="O265">
            <v>2</v>
          </cell>
          <cell r="P265">
            <v>23</v>
          </cell>
          <cell r="Q265">
            <v>14</v>
          </cell>
          <cell r="R265">
            <v>2</v>
          </cell>
          <cell r="U265">
            <v>41</v>
          </cell>
          <cell r="X265" t="str">
            <v>Mobile Others</v>
          </cell>
          <cell r="Y265" t="str">
            <v>1171335</v>
          </cell>
          <cell r="Z265">
            <v>0</v>
          </cell>
          <cell r="AB265">
            <v>0</v>
          </cell>
          <cell r="AC265">
            <v>2</v>
          </cell>
          <cell r="AD265">
            <v>16</v>
          </cell>
          <cell r="AE265">
            <v>0</v>
          </cell>
          <cell r="AF265">
            <v>18</v>
          </cell>
          <cell r="AJ265" t="str">
            <v>Cons Others</v>
          </cell>
          <cell r="AK265" t="str">
            <v>21907M5</v>
          </cell>
          <cell r="AM265">
            <v>0</v>
          </cell>
          <cell r="AR265">
            <v>0</v>
          </cell>
        </row>
        <row r="266">
          <cell r="B266" t="str">
            <v>Mobile Others</v>
          </cell>
          <cell r="C266" t="str">
            <v>260943J</v>
          </cell>
          <cell r="E266">
            <v>0</v>
          </cell>
          <cell r="F266">
            <v>1</v>
          </cell>
          <cell r="H266">
            <v>5</v>
          </cell>
          <cell r="J266">
            <v>9</v>
          </cell>
          <cell r="M266" t="str">
            <v>Mobile Others</v>
          </cell>
          <cell r="N266" t="str">
            <v>262842J</v>
          </cell>
          <cell r="O266">
            <v>0</v>
          </cell>
          <cell r="Q266">
            <v>0</v>
          </cell>
          <cell r="U266">
            <v>0</v>
          </cell>
          <cell r="X266" t="str">
            <v>Mobile Others</v>
          </cell>
          <cell r="Y266" t="str">
            <v>1171374</v>
          </cell>
          <cell r="Z266">
            <v>3</v>
          </cell>
          <cell r="AD266">
            <v>-1</v>
          </cell>
          <cell r="AF266">
            <v>2</v>
          </cell>
          <cell r="AJ266" t="str">
            <v>Cons Others</v>
          </cell>
          <cell r="AK266" t="str">
            <v>21909J5</v>
          </cell>
          <cell r="AQ266">
            <v>0</v>
          </cell>
          <cell r="AR266">
            <v>0</v>
          </cell>
        </row>
        <row r="267">
          <cell r="B267" t="str">
            <v>Mobile Others</v>
          </cell>
          <cell r="C267" t="str">
            <v>260945J</v>
          </cell>
          <cell r="E267">
            <v>0</v>
          </cell>
          <cell r="H267">
            <v>1</v>
          </cell>
          <cell r="J267">
            <v>1</v>
          </cell>
          <cell r="M267" t="str">
            <v>Mobile Others</v>
          </cell>
          <cell r="N267" t="str">
            <v>262961J</v>
          </cell>
          <cell r="O267">
            <v>1</v>
          </cell>
          <cell r="R267">
            <v>1</v>
          </cell>
          <cell r="U267">
            <v>2</v>
          </cell>
          <cell r="X267" t="str">
            <v>Mobile Others</v>
          </cell>
          <cell r="Y267" t="str">
            <v>1171375</v>
          </cell>
          <cell r="Z267">
            <v>0</v>
          </cell>
          <cell r="AF267">
            <v>0</v>
          </cell>
          <cell r="AJ267" t="str">
            <v>Cons Others</v>
          </cell>
          <cell r="AK267" t="str">
            <v>21909J7</v>
          </cell>
          <cell r="AQ267">
            <v>0</v>
          </cell>
          <cell r="AR267">
            <v>0</v>
          </cell>
        </row>
        <row r="268">
          <cell r="B268" t="str">
            <v>Mobile Others</v>
          </cell>
          <cell r="C268" t="str">
            <v>26094SJ</v>
          </cell>
          <cell r="J268">
            <v>0</v>
          </cell>
          <cell r="M268" t="str">
            <v>Mobile Others</v>
          </cell>
          <cell r="N268" t="str">
            <v>262962J</v>
          </cell>
          <cell r="O268">
            <v>4</v>
          </cell>
          <cell r="S268">
            <v>2</v>
          </cell>
          <cell r="U268">
            <v>6</v>
          </cell>
          <cell r="X268" t="str">
            <v>Mobile Others</v>
          </cell>
          <cell r="Y268" t="str">
            <v>260921J</v>
          </cell>
          <cell r="Z268">
            <v>0</v>
          </cell>
          <cell r="AF268">
            <v>0</v>
          </cell>
          <cell r="AJ268" t="str">
            <v>Mobile Others</v>
          </cell>
          <cell r="AL268">
            <v>38</v>
          </cell>
          <cell r="AM268">
            <v>7</v>
          </cell>
          <cell r="AN268">
            <v>-29</v>
          </cell>
          <cell r="AO268">
            <v>13</v>
          </cell>
          <cell r="AP268">
            <v>33</v>
          </cell>
          <cell r="AQ268">
            <v>0</v>
          </cell>
          <cell r="AR268">
            <v>62</v>
          </cell>
        </row>
        <row r="269">
          <cell r="B269" t="str">
            <v>Mobile Others</v>
          </cell>
          <cell r="C269" t="str">
            <v>260951J</v>
          </cell>
          <cell r="D269">
            <v>68</v>
          </cell>
          <cell r="G269">
            <v>0</v>
          </cell>
          <cell r="H269">
            <v>0</v>
          </cell>
          <cell r="J269">
            <v>68</v>
          </cell>
          <cell r="M269" t="str">
            <v>Mobile Others</v>
          </cell>
          <cell r="N269" t="str">
            <v>26296AJ</v>
          </cell>
          <cell r="O269">
            <v>0</v>
          </cell>
          <cell r="U269">
            <v>0</v>
          </cell>
          <cell r="X269" t="str">
            <v>Mobile Others</v>
          </cell>
          <cell r="Y269" t="str">
            <v>260943J</v>
          </cell>
          <cell r="AB269">
            <v>1</v>
          </cell>
          <cell r="AF269">
            <v>1</v>
          </cell>
          <cell r="AJ269" t="str">
            <v>Mobile Others</v>
          </cell>
          <cell r="AK269" t="str">
            <v>116115N</v>
          </cell>
          <cell r="AL269">
            <v>0</v>
          </cell>
          <cell r="AR269">
            <v>0</v>
          </cell>
        </row>
        <row r="270">
          <cell r="B270" t="str">
            <v>Mobile Others</v>
          </cell>
          <cell r="C270" t="str">
            <v>260952J</v>
          </cell>
          <cell r="D270">
            <v>10</v>
          </cell>
          <cell r="G270">
            <v>7</v>
          </cell>
          <cell r="J270">
            <v>17</v>
          </cell>
          <cell r="M270" t="str">
            <v>Mobile Others</v>
          </cell>
          <cell r="N270" t="str">
            <v>26296CJ</v>
          </cell>
          <cell r="O270">
            <v>2</v>
          </cell>
          <cell r="S270">
            <v>7</v>
          </cell>
          <cell r="U270">
            <v>9</v>
          </cell>
          <cell r="X270" t="str">
            <v>Mobile Others</v>
          </cell>
          <cell r="Y270" t="str">
            <v>26094SJ</v>
          </cell>
          <cell r="AE270">
            <v>0</v>
          </cell>
          <cell r="AF270">
            <v>0</v>
          </cell>
          <cell r="AJ270" t="str">
            <v>Mobile Others</v>
          </cell>
          <cell r="AK270" t="str">
            <v>1161234</v>
          </cell>
          <cell r="AL270">
            <v>0</v>
          </cell>
          <cell r="AM270">
            <v>4</v>
          </cell>
          <cell r="AN270">
            <v>0</v>
          </cell>
          <cell r="AR270">
            <v>4</v>
          </cell>
        </row>
        <row r="271">
          <cell r="B271" t="str">
            <v>Mobile Others</v>
          </cell>
          <cell r="C271" t="str">
            <v>260953J</v>
          </cell>
          <cell r="D271">
            <v>149</v>
          </cell>
          <cell r="E271">
            <v>130</v>
          </cell>
          <cell r="G271">
            <v>33</v>
          </cell>
          <cell r="H271">
            <v>107</v>
          </cell>
          <cell r="I271">
            <v>4</v>
          </cell>
          <cell r="J271">
            <v>423</v>
          </cell>
          <cell r="M271" t="str">
            <v>Mobile Others</v>
          </cell>
          <cell r="N271" t="str">
            <v>26441A7</v>
          </cell>
          <cell r="Q271">
            <v>0</v>
          </cell>
          <cell r="U271">
            <v>0</v>
          </cell>
          <cell r="X271" t="str">
            <v>Mobile Others</v>
          </cell>
          <cell r="Y271" t="str">
            <v>260951J</v>
          </cell>
          <cell r="Z271">
            <v>25</v>
          </cell>
          <cell r="AC271">
            <v>37</v>
          </cell>
          <cell r="AF271">
            <v>62</v>
          </cell>
          <cell r="AJ271" t="str">
            <v>Mobile Others</v>
          </cell>
          <cell r="AK271" t="str">
            <v>1161264</v>
          </cell>
          <cell r="AM271">
            <v>3</v>
          </cell>
          <cell r="AN271">
            <v>0</v>
          </cell>
          <cell r="AR271">
            <v>3</v>
          </cell>
        </row>
        <row r="272">
          <cell r="B272" t="str">
            <v>Mobile Others</v>
          </cell>
          <cell r="C272" t="str">
            <v>26095VJ</v>
          </cell>
          <cell r="F272">
            <v>22</v>
          </cell>
          <cell r="G272">
            <v>117</v>
          </cell>
          <cell r="J272">
            <v>139</v>
          </cell>
          <cell r="M272" t="str">
            <v>Mobile Others</v>
          </cell>
          <cell r="N272" t="str">
            <v>26443A7</v>
          </cell>
          <cell r="O272">
            <v>0</v>
          </cell>
          <cell r="R272">
            <v>40</v>
          </cell>
          <cell r="T272">
            <v>0</v>
          </cell>
          <cell r="U272">
            <v>40</v>
          </cell>
          <cell r="X272" t="str">
            <v>Mobile Others</v>
          </cell>
          <cell r="Y272" t="str">
            <v>260952J</v>
          </cell>
          <cell r="Z272">
            <v>3</v>
          </cell>
          <cell r="AC272">
            <v>7</v>
          </cell>
          <cell r="AD272">
            <v>1</v>
          </cell>
          <cell r="AF272">
            <v>11</v>
          </cell>
          <cell r="AJ272" t="str">
            <v>Mobile Others</v>
          </cell>
          <cell r="AK272" t="str">
            <v>1171334</v>
          </cell>
          <cell r="AL272">
            <v>4</v>
          </cell>
          <cell r="AN272">
            <v>-1</v>
          </cell>
          <cell r="AR272">
            <v>3</v>
          </cell>
        </row>
        <row r="273">
          <cell r="B273" t="str">
            <v>Mobile Others</v>
          </cell>
          <cell r="C273" t="str">
            <v>26095WJ</v>
          </cell>
          <cell r="F273">
            <v>1</v>
          </cell>
          <cell r="G273">
            <v>11</v>
          </cell>
          <cell r="H273">
            <v>68</v>
          </cell>
          <cell r="J273">
            <v>81</v>
          </cell>
          <cell r="M273" t="str">
            <v>Mobile Others</v>
          </cell>
          <cell r="N273" t="str">
            <v>26445A7</v>
          </cell>
          <cell r="O273">
            <v>3</v>
          </cell>
          <cell r="P273">
            <v>10</v>
          </cell>
          <cell r="Q273">
            <v>38</v>
          </cell>
          <cell r="R273">
            <v>12</v>
          </cell>
          <cell r="S273">
            <v>40</v>
          </cell>
          <cell r="T273">
            <v>0</v>
          </cell>
          <cell r="U273">
            <v>103</v>
          </cell>
          <cell r="X273" t="str">
            <v>Mobile Others</v>
          </cell>
          <cell r="Y273" t="str">
            <v>260953J</v>
          </cell>
          <cell r="Z273">
            <v>0</v>
          </cell>
          <cell r="AA273">
            <v>55</v>
          </cell>
          <cell r="AD273">
            <v>0</v>
          </cell>
          <cell r="AF273">
            <v>55</v>
          </cell>
          <cell r="AJ273" t="str">
            <v>Mobile Others</v>
          </cell>
          <cell r="AK273" t="str">
            <v>1171335</v>
          </cell>
          <cell r="AL273">
            <v>0</v>
          </cell>
          <cell r="AN273">
            <v>0</v>
          </cell>
          <cell r="AO273">
            <v>0</v>
          </cell>
          <cell r="AQ273">
            <v>0</v>
          </cell>
          <cell r="AR273">
            <v>0</v>
          </cell>
        </row>
        <row r="274">
          <cell r="B274" t="str">
            <v>Mobile Others</v>
          </cell>
          <cell r="C274" t="str">
            <v>260961J</v>
          </cell>
          <cell r="D274">
            <v>31</v>
          </cell>
          <cell r="F274">
            <v>40</v>
          </cell>
          <cell r="G274">
            <v>51</v>
          </cell>
          <cell r="H274">
            <v>33</v>
          </cell>
          <cell r="I274">
            <v>22</v>
          </cell>
          <cell r="J274">
            <v>177</v>
          </cell>
          <cell r="M274" t="str">
            <v>Mobile Others</v>
          </cell>
          <cell r="N274" t="str">
            <v>26445B7</v>
          </cell>
          <cell r="O274">
            <v>1</v>
          </cell>
          <cell r="P274">
            <v>1</v>
          </cell>
          <cell r="R274">
            <v>2</v>
          </cell>
          <cell r="S274">
            <v>4</v>
          </cell>
          <cell r="U274">
            <v>8</v>
          </cell>
          <cell r="X274" t="str">
            <v>Mobile Others</v>
          </cell>
          <cell r="Y274" t="str">
            <v>26095VJ</v>
          </cell>
          <cell r="AB274">
            <v>0</v>
          </cell>
          <cell r="AC274">
            <v>12</v>
          </cell>
          <cell r="AF274">
            <v>12</v>
          </cell>
          <cell r="AJ274" t="str">
            <v>Mobile Others</v>
          </cell>
          <cell r="AK274" t="str">
            <v>1171374</v>
          </cell>
          <cell r="AL274">
            <v>0</v>
          </cell>
          <cell r="AR274">
            <v>0</v>
          </cell>
        </row>
        <row r="275">
          <cell r="B275" t="str">
            <v>Mobile Others</v>
          </cell>
          <cell r="C275" t="str">
            <v>260962J</v>
          </cell>
          <cell r="D275">
            <v>1</v>
          </cell>
          <cell r="F275">
            <v>70</v>
          </cell>
          <cell r="G275">
            <v>10</v>
          </cell>
          <cell r="H275">
            <v>12</v>
          </cell>
          <cell r="I275">
            <v>1</v>
          </cell>
          <cell r="J275">
            <v>94</v>
          </cell>
          <cell r="M275" t="str">
            <v>Mobile Others</v>
          </cell>
          <cell r="N275" t="str">
            <v>26446A7</v>
          </cell>
          <cell r="O275">
            <v>4</v>
          </cell>
          <cell r="R275">
            <v>39</v>
          </cell>
          <cell r="S275">
            <v>1</v>
          </cell>
          <cell r="U275">
            <v>44</v>
          </cell>
          <cell r="X275" t="str">
            <v>Mobile Others</v>
          </cell>
          <cell r="Y275" t="str">
            <v>26095WJ</v>
          </cell>
          <cell r="AD275">
            <v>-1</v>
          </cell>
          <cell r="AF275">
            <v>-1</v>
          </cell>
          <cell r="AJ275" t="str">
            <v>Mobile Others</v>
          </cell>
          <cell r="AK275" t="str">
            <v>1171375</v>
          </cell>
          <cell r="AL275">
            <v>0</v>
          </cell>
          <cell r="AR275">
            <v>0</v>
          </cell>
        </row>
        <row r="276">
          <cell r="B276" t="str">
            <v>Mobile Others</v>
          </cell>
          <cell r="C276" t="str">
            <v>2611435</v>
          </cell>
          <cell r="J276">
            <v>0</v>
          </cell>
          <cell r="M276" t="str">
            <v>Mobile Others</v>
          </cell>
          <cell r="N276" t="str">
            <v>26446B7</v>
          </cell>
          <cell r="R276">
            <v>3</v>
          </cell>
          <cell r="U276">
            <v>3</v>
          </cell>
          <cell r="X276" t="str">
            <v>Mobile Others</v>
          </cell>
          <cell r="Y276" t="str">
            <v>260961J</v>
          </cell>
          <cell r="Z276">
            <v>0</v>
          </cell>
          <cell r="AB276">
            <v>4</v>
          </cell>
          <cell r="AD276">
            <v>9</v>
          </cell>
          <cell r="AE276">
            <v>2</v>
          </cell>
          <cell r="AF276">
            <v>15</v>
          </cell>
          <cell r="AJ276" t="str">
            <v>Mobile Others</v>
          </cell>
          <cell r="AK276" t="str">
            <v>260921J</v>
          </cell>
          <cell r="AL276">
            <v>0</v>
          </cell>
          <cell r="AR276">
            <v>0</v>
          </cell>
        </row>
        <row r="277">
          <cell r="B277" t="str">
            <v>Mobile Others</v>
          </cell>
          <cell r="C277" t="str">
            <v>2611454</v>
          </cell>
          <cell r="J277">
            <v>0</v>
          </cell>
          <cell r="M277" t="str">
            <v>Mobile Others</v>
          </cell>
          <cell r="N277" t="str">
            <v>2644BA7</v>
          </cell>
          <cell r="O277">
            <v>0</v>
          </cell>
          <cell r="U277">
            <v>0</v>
          </cell>
          <cell r="X277" t="str">
            <v>Mobile Others</v>
          </cell>
          <cell r="Y277" t="str">
            <v>260962J</v>
          </cell>
          <cell r="Z277">
            <v>10</v>
          </cell>
          <cell r="AB277">
            <v>33</v>
          </cell>
          <cell r="AC277">
            <v>10</v>
          </cell>
          <cell r="AD277">
            <v>1</v>
          </cell>
          <cell r="AE277">
            <v>0</v>
          </cell>
          <cell r="AF277">
            <v>54</v>
          </cell>
          <cell r="AJ277" t="str">
            <v>Mobile Others</v>
          </cell>
          <cell r="AK277" t="str">
            <v>260943J</v>
          </cell>
          <cell r="AN277">
            <v>0</v>
          </cell>
          <cell r="AO277">
            <v>0</v>
          </cell>
          <cell r="AR277">
            <v>0</v>
          </cell>
        </row>
        <row r="278">
          <cell r="B278" t="str">
            <v>Mobile Others</v>
          </cell>
          <cell r="C278" t="str">
            <v>2611455</v>
          </cell>
          <cell r="J278">
            <v>0</v>
          </cell>
          <cell r="M278" t="str">
            <v>Mobile Others</v>
          </cell>
          <cell r="N278" t="str">
            <v>2644DA7</v>
          </cell>
          <cell r="O278">
            <v>74</v>
          </cell>
          <cell r="P278">
            <v>26</v>
          </cell>
          <cell r="R278">
            <v>66</v>
          </cell>
          <cell r="S278">
            <v>102</v>
          </cell>
          <cell r="T278">
            <v>20</v>
          </cell>
          <cell r="U278">
            <v>288</v>
          </cell>
          <cell r="X278" t="str">
            <v>Mobile Others</v>
          </cell>
          <cell r="Y278" t="str">
            <v>2611455</v>
          </cell>
          <cell r="AB278">
            <v>0</v>
          </cell>
          <cell r="AF278">
            <v>0</v>
          </cell>
          <cell r="AJ278" t="str">
            <v>Mobile Others</v>
          </cell>
          <cell r="AK278" t="str">
            <v>26094SJ</v>
          </cell>
          <cell r="AQ278">
            <v>0</v>
          </cell>
          <cell r="AR278">
            <v>0</v>
          </cell>
        </row>
        <row r="279">
          <cell r="B279" t="str">
            <v>Mobile Others</v>
          </cell>
          <cell r="C279" t="str">
            <v>2611456</v>
          </cell>
          <cell r="J279">
            <v>0</v>
          </cell>
          <cell r="M279" t="str">
            <v>Mobile Others</v>
          </cell>
          <cell r="N279" t="str">
            <v>264551J</v>
          </cell>
          <cell r="S279">
            <v>-1</v>
          </cell>
          <cell r="U279">
            <v>-1</v>
          </cell>
          <cell r="X279" t="str">
            <v>Mobile Others</v>
          </cell>
          <cell r="Y279" t="str">
            <v>2621445</v>
          </cell>
          <cell r="AD279">
            <v>-1</v>
          </cell>
          <cell r="AE279">
            <v>0</v>
          </cell>
          <cell r="AF279">
            <v>-1</v>
          </cell>
          <cell r="AJ279" t="str">
            <v>Mobile Others</v>
          </cell>
          <cell r="AK279" t="str">
            <v>260951J</v>
          </cell>
          <cell r="AL279">
            <v>11</v>
          </cell>
          <cell r="AR279">
            <v>11</v>
          </cell>
        </row>
        <row r="280">
          <cell r="B280" t="str">
            <v>Mobile Others</v>
          </cell>
          <cell r="C280" t="str">
            <v>2611459</v>
          </cell>
          <cell r="J280">
            <v>0</v>
          </cell>
          <cell r="M280" t="str">
            <v>Mobile Others</v>
          </cell>
          <cell r="N280" t="str">
            <v>26455BJ</v>
          </cell>
          <cell r="O280">
            <v>12</v>
          </cell>
          <cell r="U280">
            <v>12</v>
          </cell>
          <cell r="X280" t="str">
            <v>Mobile Others</v>
          </cell>
          <cell r="Y280" t="str">
            <v>262144J</v>
          </cell>
          <cell r="AB280">
            <v>1</v>
          </cell>
          <cell r="AE280">
            <v>0</v>
          </cell>
          <cell r="AF280">
            <v>1</v>
          </cell>
          <cell r="AJ280" t="str">
            <v>Mobile Others</v>
          </cell>
          <cell r="AK280" t="str">
            <v>260952J</v>
          </cell>
          <cell r="AL280">
            <v>0</v>
          </cell>
          <cell r="AR280">
            <v>0</v>
          </cell>
        </row>
        <row r="281">
          <cell r="B281" t="str">
            <v>Mobile Others</v>
          </cell>
          <cell r="C281" t="str">
            <v>262120N</v>
          </cell>
          <cell r="J281">
            <v>1</v>
          </cell>
          <cell r="M281" t="str">
            <v>Mobile Others</v>
          </cell>
          <cell r="N281" t="str">
            <v>26455FJ</v>
          </cell>
          <cell r="O281">
            <v>0</v>
          </cell>
          <cell r="U281">
            <v>0</v>
          </cell>
          <cell r="X281" t="str">
            <v>Mobile Others</v>
          </cell>
          <cell r="Y281" t="str">
            <v>2621464</v>
          </cell>
          <cell r="Z281">
            <v>0</v>
          </cell>
          <cell r="AE281">
            <v>0</v>
          </cell>
          <cell r="AF281">
            <v>0</v>
          </cell>
          <cell r="AJ281" t="str">
            <v>Mobile Others</v>
          </cell>
          <cell r="AK281" t="str">
            <v>260953J</v>
          </cell>
          <cell r="AL281">
            <v>0</v>
          </cell>
          <cell r="AP281">
            <v>14</v>
          </cell>
          <cell r="AR281">
            <v>14</v>
          </cell>
        </row>
        <row r="282">
          <cell r="B282" t="str">
            <v>Mobile Others</v>
          </cell>
          <cell r="C282" t="str">
            <v>2621424</v>
          </cell>
          <cell r="J282">
            <v>0</v>
          </cell>
          <cell r="M282" t="str">
            <v>Mobile Others</v>
          </cell>
          <cell r="N282" t="str">
            <v>26458KJ</v>
          </cell>
          <cell r="O282">
            <v>8</v>
          </cell>
          <cell r="U282">
            <v>8</v>
          </cell>
          <cell r="X282" t="str">
            <v>Mobile Others</v>
          </cell>
          <cell r="Y282" t="str">
            <v>2621465</v>
          </cell>
          <cell r="AD282">
            <v>-5</v>
          </cell>
          <cell r="AE282">
            <v>-1</v>
          </cell>
          <cell r="AF282">
            <v>-6</v>
          </cell>
          <cell r="AJ282" t="str">
            <v>Mobile Others</v>
          </cell>
          <cell r="AK282" t="str">
            <v>26095VJ</v>
          </cell>
          <cell r="AN282">
            <v>0</v>
          </cell>
          <cell r="AR282">
            <v>0</v>
          </cell>
        </row>
        <row r="283">
          <cell r="B283" t="str">
            <v>Mobile Others</v>
          </cell>
          <cell r="C283" t="str">
            <v>262144J</v>
          </cell>
          <cell r="I283">
            <v>15</v>
          </cell>
          <cell r="J283">
            <v>15</v>
          </cell>
          <cell r="M283" t="str">
            <v>Mobile Others</v>
          </cell>
          <cell r="N283" t="str">
            <v>26458SJ</v>
          </cell>
          <cell r="O283">
            <v>0</v>
          </cell>
          <cell r="U283">
            <v>0</v>
          </cell>
          <cell r="X283" t="str">
            <v>Mobile Others</v>
          </cell>
          <cell r="Y283" t="str">
            <v>2621484</v>
          </cell>
          <cell r="Z283">
            <v>0</v>
          </cell>
          <cell r="AF283">
            <v>0</v>
          </cell>
          <cell r="AJ283" t="str">
            <v>Mobile Others</v>
          </cell>
          <cell r="AK283" t="str">
            <v>260961J</v>
          </cell>
          <cell r="AL283">
            <v>8</v>
          </cell>
          <cell r="AN283">
            <v>-2</v>
          </cell>
          <cell r="AP283">
            <v>1</v>
          </cell>
          <cell r="AQ283">
            <v>0</v>
          </cell>
          <cell r="AR283">
            <v>7</v>
          </cell>
        </row>
        <row r="284">
          <cell r="B284" t="str">
            <v>Mobile Others</v>
          </cell>
          <cell r="C284" t="str">
            <v>2621464</v>
          </cell>
          <cell r="D284">
            <v>14</v>
          </cell>
          <cell r="E284">
            <v>0</v>
          </cell>
          <cell r="H284">
            <v>2</v>
          </cell>
          <cell r="I284">
            <v>3</v>
          </cell>
          <cell r="J284">
            <v>19</v>
          </cell>
          <cell r="M284" t="str">
            <v>Mobile Others</v>
          </cell>
          <cell r="N284" t="str">
            <v>264724J</v>
          </cell>
          <cell r="O284">
            <v>6</v>
          </cell>
          <cell r="U284">
            <v>6</v>
          </cell>
          <cell r="X284" t="str">
            <v>Mobile Others</v>
          </cell>
          <cell r="Y284" t="str">
            <v>2621486</v>
          </cell>
          <cell r="Z284">
            <v>1</v>
          </cell>
          <cell r="AA284">
            <v>1</v>
          </cell>
          <cell r="AF284">
            <v>2</v>
          </cell>
          <cell r="AJ284" t="str">
            <v>Mobile Others</v>
          </cell>
          <cell r="AK284" t="str">
            <v>260962J</v>
          </cell>
          <cell r="AN284">
            <v>-12</v>
          </cell>
          <cell r="AQ284">
            <v>0</v>
          </cell>
          <cell r="AR284">
            <v>-12</v>
          </cell>
        </row>
        <row r="285">
          <cell r="B285" t="str">
            <v>Mobile Others</v>
          </cell>
          <cell r="C285" t="str">
            <v>2621465</v>
          </cell>
          <cell r="I285">
            <v>0</v>
          </cell>
          <cell r="J285">
            <v>1</v>
          </cell>
          <cell r="M285" t="str">
            <v>Mobile Others</v>
          </cell>
          <cell r="N285" t="str">
            <v>264744J</v>
          </cell>
          <cell r="O285">
            <v>0</v>
          </cell>
          <cell r="U285">
            <v>0</v>
          </cell>
          <cell r="X285" t="str">
            <v>Mobile Others</v>
          </cell>
          <cell r="Y285" t="str">
            <v>2621496</v>
          </cell>
          <cell r="AC285">
            <v>5</v>
          </cell>
          <cell r="AF285">
            <v>5</v>
          </cell>
          <cell r="AJ285" t="str">
            <v>Mobile Others</v>
          </cell>
          <cell r="AK285" t="str">
            <v>2611455</v>
          </cell>
          <cell r="AN285">
            <v>0</v>
          </cell>
          <cell r="AR285">
            <v>0</v>
          </cell>
        </row>
        <row r="286">
          <cell r="B286" t="str">
            <v>Mobile Others</v>
          </cell>
          <cell r="C286" t="str">
            <v>2621484</v>
          </cell>
          <cell r="D286">
            <v>1</v>
          </cell>
          <cell r="J286">
            <v>1</v>
          </cell>
          <cell r="M286" t="str">
            <v>Mobile Others</v>
          </cell>
          <cell r="N286" t="str">
            <v>264755J</v>
          </cell>
          <cell r="O286">
            <v>1</v>
          </cell>
          <cell r="T286">
            <v>0</v>
          </cell>
          <cell r="U286">
            <v>1</v>
          </cell>
          <cell r="X286" t="str">
            <v>Mobile Others</v>
          </cell>
          <cell r="Y286" t="str">
            <v>262620J</v>
          </cell>
          <cell r="AE286">
            <v>0</v>
          </cell>
          <cell r="AF286">
            <v>0</v>
          </cell>
          <cell r="AJ286" t="str">
            <v>Mobile Others</v>
          </cell>
          <cell r="AK286" t="str">
            <v>2621425</v>
          </cell>
          <cell r="AN286">
            <v>0</v>
          </cell>
          <cell r="AR286">
            <v>0</v>
          </cell>
        </row>
        <row r="287">
          <cell r="B287" t="str">
            <v>Mobile Others</v>
          </cell>
          <cell r="C287" t="str">
            <v>2621486</v>
          </cell>
          <cell r="D287">
            <v>14</v>
          </cell>
          <cell r="E287">
            <v>0</v>
          </cell>
          <cell r="F287">
            <v>0</v>
          </cell>
          <cell r="I287">
            <v>0</v>
          </cell>
          <cell r="J287">
            <v>14</v>
          </cell>
          <cell r="M287" t="str">
            <v>Mobile Others</v>
          </cell>
          <cell r="N287" t="str">
            <v>264764J</v>
          </cell>
          <cell r="O287">
            <v>0</v>
          </cell>
          <cell r="U287">
            <v>0</v>
          </cell>
          <cell r="X287" t="str">
            <v>Mobile Others</v>
          </cell>
          <cell r="Y287" t="str">
            <v>2626G0J</v>
          </cell>
          <cell r="AE287">
            <v>-1</v>
          </cell>
          <cell r="AF287">
            <v>-1</v>
          </cell>
          <cell r="AJ287" t="str">
            <v>Mobile Others</v>
          </cell>
          <cell r="AK287" t="str">
            <v>2621445</v>
          </cell>
          <cell r="AQ287">
            <v>0</v>
          </cell>
          <cell r="AR287">
            <v>0</v>
          </cell>
        </row>
        <row r="288">
          <cell r="B288" t="str">
            <v>Mobile Others</v>
          </cell>
          <cell r="C288" t="str">
            <v>2621496</v>
          </cell>
          <cell r="E288">
            <v>0</v>
          </cell>
          <cell r="F288">
            <v>1</v>
          </cell>
          <cell r="G288">
            <v>19</v>
          </cell>
          <cell r="H288">
            <v>17</v>
          </cell>
          <cell r="I288">
            <v>0</v>
          </cell>
          <cell r="J288">
            <v>39</v>
          </cell>
          <cell r="M288" t="str">
            <v>Mobile Others</v>
          </cell>
          <cell r="N288" t="str">
            <v>264784J</v>
          </cell>
          <cell r="O288">
            <v>0</v>
          </cell>
          <cell r="U288">
            <v>0</v>
          </cell>
          <cell r="X288" t="str">
            <v>Mobile Others</v>
          </cell>
          <cell r="Y288" t="str">
            <v>2626G5J</v>
          </cell>
          <cell r="Z288">
            <v>1</v>
          </cell>
          <cell r="AF288">
            <v>1</v>
          </cell>
          <cell r="AJ288" t="str">
            <v>Mobile Others</v>
          </cell>
          <cell r="AK288" t="str">
            <v>262144J</v>
          </cell>
          <cell r="AN288">
            <v>0</v>
          </cell>
          <cell r="AQ288">
            <v>0</v>
          </cell>
          <cell r="AR288">
            <v>0</v>
          </cell>
        </row>
        <row r="289">
          <cell r="B289" t="str">
            <v>Mobile Others</v>
          </cell>
          <cell r="C289" t="str">
            <v>26251J9</v>
          </cell>
          <cell r="J289">
            <v>0</v>
          </cell>
          <cell r="M289" t="str">
            <v>Mobile Others</v>
          </cell>
          <cell r="N289" t="str">
            <v>264795J</v>
          </cell>
          <cell r="O289">
            <v>4</v>
          </cell>
          <cell r="U289">
            <v>4</v>
          </cell>
          <cell r="X289" t="str">
            <v>Mobile Others</v>
          </cell>
          <cell r="Y289" t="str">
            <v>2626L0J</v>
          </cell>
          <cell r="Z289">
            <v>1</v>
          </cell>
          <cell r="AD289">
            <v>1</v>
          </cell>
          <cell r="AF289">
            <v>2</v>
          </cell>
          <cell r="AJ289" t="str">
            <v>Mobile Others</v>
          </cell>
          <cell r="AK289" t="str">
            <v>2621464</v>
          </cell>
          <cell r="AQ289">
            <v>0</v>
          </cell>
          <cell r="AR289">
            <v>0</v>
          </cell>
        </row>
        <row r="290">
          <cell r="B290" t="str">
            <v>Mobile Others</v>
          </cell>
          <cell r="C290" t="str">
            <v>262620J</v>
          </cell>
          <cell r="I290">
            <v>1</v>
          </cell>
          <cell r="J290">
            <v>1</v>
          </cell>
          <cell r="M290" t="str">
            <v>Netfinity Others</v>
          </cell>
          <cell r="O290">
            <v>12</v>
          </cell>
          <cell r="P290">
            <v>0</v>
          </cell>
          <cell r="Q290">
            <v>4</v>
          </cell>
          <cell r="R290">
            <v>35</v>
          </cell>
          <cell r="S290">
            <v>16</v>
          </cell>
          <cell r="T290">
            <v>42</v>
          </cell>
          <cell r="U290">
            <v>109</v>
          </cell>
          <cell r="X290" t="str">
            <v>Mobile Others</v>
          </cell>
          <cell r="Y290" t="str">
            <v>2626L5J</v>
          </cell>
          <cell r="Z290">
            <v>1</v>
          </cell>
          <cell r="AF290">
            <v>1</v>
          </cell>
          <cell r="AJ290" t="str">
            <v>Mobile Others</v>
          </cell>
          <cell r="AK290" t="str">
            <v>2621465</v>
          </cell>
          <cell r="AQ290">
            <v>0</v>
          </cell>
          <cell r="AR290">
            <v>0</v>
          </cell>
        </row>
        <row r="291">
          <cell r="B291" t="str">
            <v>Mobile Others</v>
          </cell>
          <cell r="C291" t="str">
            <v>262655J</v>
          </cell>
          <cell r="F291">
            <v>4</v>
          </cell>
          <cell r="J291">
            <v>4</v>
          </cell>
          <cell r="M291" t="str">
            <v>Netfinity Others</v>
          </cell>
          <cell r="N291" t="str">
            <v>84771JP</v>
          </cell>
          <cell r="S291">
            <v>-1</v>
          </cell>
          <cell r="U291">
            <v>-1</v>
          </cell>
          <cell r="X291" t="str">
            <v>Mobile Others</v>
          </cell>
          <cell r="Y291" t="str">
            <v>2626P0J</v>
          </cell>
          <cell r="AD291">
            <v>-1</v>
          </cell>
          <cell r="AF291">
            <v>-1</v>
          </cell>
          <cell r="AJ291" t="str">
            <v>Mobile Others</v>
          </cell>
          <cell r="AK291" t="str">
            <v>2621484</v>
          </cell>
          <cell r="AL291">
            <v>0</v>
          </cell>
          <cell r="AR291">
            <v>0</v>
          </cell>
        </row>
        <row r="292">
          <cell r="B292" t="str">
            <v>Mobile Others</v>
          </cell>
          <cell r="C292" t="str">
            <v>262695J</v>
          </cell>
          <cell r="E292">
            <v>0</v>
          </cell>
          <cell r="J292">
            <v>0</v>
          </cell>
          <cell r="M292" t="str">
            <v>Netfinity Others</v>
          </cell>
          <cell r="N292" t="str">
            <v>84773JZ</v>
          </cell>
          <cell r="O292">
            <v>4</v>
          </cell>
          <cell r="U292">
            <v>4</v>
          </cell>
          <cell r="X292" t="str">
            <v>Mobile Others</v>
          </cell>
          <cell r="Y292" t="str">
            <v>2626P5J</v>
          </cell>
          <cell r="AE292">
            <v>1</v>
          </cell>
          <cell r="AF292">
            <v>1</v>
          </cell>
          <cell r="AJ292" t="str">
            <v>Mobile Others</v>
          </cell>
          <cell r="AK292" t="str">
            <v>2621496</v>
          </cell>
          <cell r="AN292">
            <v>-1</v>
          </cell>
          <cell r="AR292">
            <v>-1</v>
          </cell>
        </row>
        <row r="293">
          <cell r="B293" t="str">
            <v>Mobile Others</v>
          </cell>
          <cell r="C293" t="str">
            <v>2626D0J</v>
          </cell>
          <cell r="H293">
            <v>1</v>
          </cell>
          <cell r="J293">
            <v>1</v>
          </cell>
          <cell r="M293" t="str">
            <v>Netfinity Others</v>
          </cell>
          <cell r="N293" t="str">
            <v>847742Y</v>
          </cell>
          <cell r="T293">
            <v>-1</v>
          </cell>
          <cell r="U293">
            <v>-1</v>
          </cell>
          <cell r="X293" t="str">
            <v>Mobile Others</v>
          </cell>
          <cell r="Y293" t="str">
            <v>262811J</v>
          </cell>
          <cell r="Z293">
            <v>-1</v>
          </cell>
          <cell r="AF293">
            <v>-1</v>
          </cell>
          <cell r="AJ293" t="str">
            <v>Mobile Others</v>
          </cell>
          <cell r="AK293" t="str">
            <v>262620J</v>
          </cell>
          <cell r="AQ293">
            <v>0</v>
          </cell>
          <cell r="AR293">
            <v>0</v>
          </cell>
        </row>
        <row r="294">
          <cell r="B294" t="str">
            <v>Mobile Others</v>
          </cell>
          <cell r="C294" t="str">
            <v>2626D5J</v>
          </cell>
          <cell r="D294">
            <v>3</v>
          </cell>
          <cell r="J294">
            <v>3</v>
          </cell>
          <cell r="M294" t="str">
            <v>Netfinity Others</v>
          </cell>
          <cell r="N294" t="str">
            <v>84774JD</v>
          </cell>
          <cell r="S294">
            <v>1</v>
          </cell>
          <cell r="U294">
            <v>1</v>
          </cell>
          <cell r="X294" t="str">
            <v>Mobile Others</v>
          </cell>
          <cell r="Y294" t="str">
            <v>262812J</v>
          </cell>
          <cell r="Z294">
            <v>0</v>
          </cell>
          <cell r="AC294">
            <v>1</v>
          </cell>
          <cell r="AF294">
            <v>1</v>
          </cell>
          <cell r="AJ294" t="str">
            <v>Mobile Others</v>
          </cell>
          <cell r="AK294" t="str">
            <v>262655J</v>
          </cell>
          <cell r="AN294">
            <v>-4</v>
          </cell>
          <cell r="AR294">
            <v>-4</v>
          </cell>
        </row>
        <row r="295">
          <cell r="B295" t="str">
            <v>Mobile Others</v>
          </cell>
          <cell r="C295" t="str">
            <v>2626F5J</v>
          </cell>
          <cell r="D295">
            <v>1</v>
          </cell>
          <cell r="J295">
            <v>1</v>
          </cell>
          <cell r="M295" t="str">
            <v>Netfinity Others</v>
          </cell>
          <cell r="N295" t="str">
            <v>847751J</v>
          </cell>
          <cell r="O295">
            <v>5</v>
          </cell>
          <cell r="Q295">
            <v>4</v>
          </cell>
          <cell r="R295">
            <v>35</v>
          </cell>
          <cell r="T295">
            <v>40</v>
          </cell>
          <cell r="U295">
            <v>84</v>
          </cell>
          <cell r="X295" t="str">
            <v>Mobile Others</v>
          </cell>
          <cell r="Y295" t="str">
            <v>262831J</v>
          </cell>
          <cell r="Z295">
            <v>26</v>
          </cell>
          <cell r="AD295">
            <v>-17</v>
          </cell>
          <cell r="AE295">
            <v>0</v>
          </cell>
          <cell r="AF295">
            <v>9</v>
          </cell>
          <cell r="AJ295" t="str">
            <v>Mobile Others</v>
          </cell>
          <cell r="AK295" t="str">
            <v>2626G0J</v>
          </cell>
          <cell r="AQ295">
            <v>0</v>
          </cell>
          <cell r="AR295">
            <v>0</v>
          </cell>
        </row>
        <row r="296">
          <cell r="B296" t="str">
            <v>Mobile Others</v>
          </cell>
          <cell r="C296" t="str">
            <v>2626M0J</v>
          </cell>
          <cell r="E296">
            <v>0</v>
          </cell>
          <cell r="J296">
            <v>0</v>
          </cell>
          <cell r="M296" t="str">
            <v>Netfinity Others</v>
          </cell>
          <cell r="N296" t="str">
            <v>84775JG</v>
          </cell>
          <cell r="Q296">
            <v>0</v>
          </cell>
          <cell r="U296">
            <v>0</v>
          </cell>
          <cell r="X296" t="str">
            <v>Mobile Others</v>
          </cell>
          <cell r="Y296" t="str">
            <v>262832J</v>
          </cell>
          <cell r="Z296">
            <v>4</v>
          </cell>
          <cell r="AF296">
            <v>4</v>
          </cell>
          <cell r="AJ296" t="str">
            <v>Mobile Others</v>
          </cell>
          <cell r="AK296" t="str">
            <v>2626M0J</v>
          </cell>
          <cell r="AM296">
            <v>0</v>
          </cell>
          <cell r="AR296">
            <v>0</v>
          </cell>
        </row>
        <row r="297">
          <cell r="B297" t="str">
            <v>Mobile Others</v>
          </cell>
          <cell r="C297" t="str">
            <v>2626N0J</v>
          </cell>
          <cell r="E297">
            <v>0</v>
          </cell>
          <cell r="J297">
            <v>7</v>
          </cell>
          <cell r="M297" t="str">
            <v>Netfinity Others</v>
          </cell>
          <cell r="N297" t="str">
            <v>865345Y</v>
          </cell>
          <cell r="O297">
            <v>0</v>
          </cell>
          <cell r="U297">
            <v>0</v>
          </cell>
          <cell r="X297" t="str">
            <v>Mobile Others</v>
          </cell>
          <cell r="Y297" t="str">
            <v>262841E</v>
          </cell>
          <cell r="Z297">
            <v>0</v>
          </cell>
          <cell r="AF297">
            <v>0</v>
          </cell>
          <cell r="AJ297" t="str">
            <v>Mobile Others</v>
          </cell>
          <cell r="AK297" t="str">
            <v>2626N0J</v>
          </cell>
          <cell r="AM297">
            <v>0</v>
          </cell>
          <cell r="AR297">
            <v>0</v>
          </cell>
        </row>
        <row r="298">
          <cell r="B298" t="str">
            <v>Mobile Others</v>
          </cell>
          <cell r="C298" t="str">
            <v>2626N5J</v>
          </cell>
          <cell r="D298">
            <v>1</v>
          </cell>
          <cell r="E298">
            <v>0</v>
          </cell>
          <cell r="J298">
            <v>1</v>
          </cell>
          <cell r="M298" t="str">
            <v>Netfinity Others</v>
          </cell>
          <cell r="N298" t="str">
            <v>86553JA</v>
          </cell>
          <cell r="O298">
            <v>0</v>
          </cell>
          <cell r="U298">
            <v>0</v>
          </cell>
          <cell r="X298" t="str">
            <v>Mobile Others</v>
          </cell>
          <cell r="Y298" t="str">
            <v>262841J</v>
          </cell>
          <cell r="Z298">
            <v>5</v>
          </cell>
          <cell r="AC298">
            <v>104</v>
          </cell>
          <cell r="AD298">
            <v>-1</v>
          </cell>
          <cell r="AF298">
            <v>108</v>
          </cell>
          <cell r="AJ298" t="str">
            <v>Mobile Others</v>
          </cell>
          <cell r="AK298" t="str">
            <v>262811J</v>
          </cell>
          <cell r="AL298">
            <v>0</v>
          </cell>
          <cell r="AR298">
            <v>0</v>
          </cell>
        </row>
        <row r="299">
          <cell r="B299" t="str">
            <v>Mobile Others</v>
          </cell>
          <cell r="C299" t="str">
            <v>2626P0J</v>
          </cell>
          <cell r="D299">
            <v>1</v>
          </cell>
          <cell r="H299">
            <v>0</v>
          </cell>
          <cell r="I299">
            <v>2</v>
          </cell>
          <cell r="J299">
            <v>3</v>
          </cell>
          <cell r="M299" t="str">
            <v>Netfinity Others</v>
          </cell>
          <cell r="N299" t="str">
            <v>86553JC</v>
          </cell>
          <cell r="O299">
            <v>0</v>
          </cell>
          <cell r="U299">
            <v>0</v>
          </cell>
          <cell r="X299" t="str">
            <v>Mobile Others</v>
          </cell>
          <cell r="Y299" t="str">
            <v>262842J</v>
          </cell>
          <cell r="Z299">
            <v>2</v>
          </cell>
          <cell r="AB299">
            <v>0</v>
          </cell>
          <cell r="AD299">
            <v>1</v>
          </cell>
          <cell r="AF299">
            <v>3</v>
          </cell>
          <cell r="AJ299" t="str">
            <v>Mobile Others</v>
          </cell>
          <cell r="AK299" t="str">
            <v>262812J</v>
          </cell>
          <cell r="AL299">
            <v>0</v>
          </cell>
          <cell r="AR299">
            <v>0</v>
          </cell>
        </row>
        <row r="300">
          <cell r="B300" t="str">
            <v>Mobile Others</v>
          </cell>
          <cell r="C300" t="str">
            <v>2626P5J</v>
          </cell>
          <cell r="D300">
            <v>2</v>
          </cell>
          <cell r="I300">
            <v>1</v>
          </cell>
          <cell r="J300">
            <v>3</v>
          </cell>
          <cell r="M300" t="str">
            <v>Netfinity Others</v>
          </cell>
          <cell r="N300" t="str">
            <v>865731Y</v>
          </cell>
          <cell r="O300">
            <v>1</v>
          </cell>
          <cell r="U300">
            <v>1</v>
          </cell>
          <cell r="X300" t="str">
            <v>Mobile Others</v>
          </cell>
          <cell r="Y300" t="str">
            <v>262961J</v>
          </cell>
          <cell r="Z300">
            <v>2</v>
          </cell>
          <cell r="AA300">
            <v>1</v>
          </cell>
          <cell r="AD300">
            <v>3</v>
          </cell>
          <cell r="AF300">
            <v>6</v>
          </cell>
          <cell r="AJ300" t="str">
            <v>Mobile Others</v>
          </cell>
          <cell r="AK300" t="str">
            <v>262831J</v>
          </cell>
          <cell r="AL300">
            <v>3</v>
          </cell>
          <cell r="AQ300">
            <v>0</v>
          </cell>
          <cell r="AR300">
            <v>3</v>
          </cell>
        </row>
        <row r="301">
          <cell r="B301" t="str">
            <v>Mobile Others</v>
          </cell>
          <cell r="C301" t="str">
            <v>2626PNJ</v>
          </cell>
          <cell r="D301">
            <v>4</v>
          </cell>
          <cell r="J301">
            <v>4</v>
          </cell>
          <cell r="M301" t="str">
            <v>Netfinity Others</v>
          </cell>
          <cell r="N301" t="str">
            <v>86573JH</v>
          </cell>
          <cell r="S301">
            <v>16</v>
          </cell>
          <cell r="U301">
            <v>16</v>
          </cell>
          <cell r="X301" t="str">
            <v>Mobile Others</v>
          </cell>
          <cell r="Y301" t="str">
            <v>262962J</v>
          </cell>
          <cell r="Z301">
            <v>-2</v>
          </cell>
          <cell r="AF301">
            <v>-2</v>
          </cell>
          <cell r="AJ301" t="str">
            <v>Mobile Others</v>
          </cell>
          <cell r="AK301" t="str">
            <v>262832J</v>
          </cell>
          <cell r="AL301">
            <v>1</v>
          </cell>
          <cell r="AR301">
            <v>1</v>
          </cell>
        </row>
        <row r="302">
          <cell r="B302" t="str">
            <v>Mobile Others</v>
          </cell>
          <cell r="C302" t="str">
            <v>262811J</v>
          </cell>
          <cell r="D302">
            <v>1</v>
          </cell>
          <cell r="H302">
            <v>1</v>
          </cell>
          <cell r="J302">
            <v>2</v>
          </cell>
          <cell r="M302" t="str">
            <v>Netfinity Others</v>
          </cell>
          <cell r="N302" t="str">
            <v>865833Y</v>
          </cell>
          <cell r="T302">
            <v>1</v>
          </cell>
          <cell r="U302">
            <v>1</v>
          </cell>
          <cell r="X302" t="str">
            <v>Mobile Others</v>
          </cell>
          <cell r="Y302" t="str">
            <v>26296AJ</v>
          </cell>
          <cell r="Z302">
            <v>0</v>
          </cell>
          <cell r="AF302">
            <v>0</v>
          </cell>
          <cell r="AJ302" t="str">
            <v>Mobile Others</v>
          </cell>
          <cell r="AK302" t="str">
            <v>262841E</v>
          </cell>
          <cell r="AL302">
            <v>0</v>
          </cell>
          <cell r="AR302">
            <v>0</v>
          </cell>
        </row>
        <row r="303">
          <cell r="B303" t="str">
            <v>Mobile Others</v>
          </cell>
          <cell r="C303" t="str">
            <v>262812J</v>
          </cell>
          <cell r="D303">
            <v>2</v>
          </cell>
          <cell r="H303">
            <v>10</v>
          </cell>
          <cell r="J303">
            <v>12</v>
          </cell>
          <cell r="M303" t="str">
            <v>Netfinity Others</v>
          </cell>
          <cell r="N303" t="str">
            <v>865941Y</v>
          </cell>
          <cell r="O303">
            <v>1</v>
          </cell>
          <cell r="U303">
            <v>1</v>
          </cell>
          <cell r="X303" t="str">
            <v>Mobile Others</v>
          </cell>
          <cell r="Y303" t="str">
            <v>26296CJ</v>
          </cell>
          <cell r="AA303">
            <v>10</v>
          </cell>
          <cell r="AF303">
            <v>10</v>
          </cell>
          <cell r="AJ303" t="str">
            <v>Mobile Others</v>
          </cell>
          <cell r="AK303" t="str">
            <v>262841J</v>
          </cell>
          <cell r="AL303">
            <v>0</v>
          </cell>
          <cell r="AN303">
            <v>0</v>
          </cell>
          <cell r="AR303">
            <v>0</v>
          </cell>
        </row>
        <row r="304">
          <cell r="B304" t="str">
            <v>Mobile Others</v>
          </cell>
          <cell r="C304" t="str">
            <v>262831J</v>
          </cell>
          <cell r="D304">
            <v>35</v>
          </cell>
          <cell r="G304">
            <v>0</v>
          </cell>
          <cell r="H304">
            <v>0</v>
          </cell>
          <cell r="I304">
            <v>0</v>
          </cell>
          <cell r="J304">
            <v>35</v>
          </cell>
          <cell r="M304" t="str">
            <v>Netfinity Others</v>
          </cell>
          <cell r="N304" t="str">
            <v>865961Y</v>
          </cell>
          <cell r="O304">
            <v>0</v>
          </cell>
          <cell r="U304">
            <v>0</v>
          </cell>
          <cell r="X304" t="str">
            <v>Mobile Others</v>
          </cell>
          <cell r="Y304" t="str">
            <v>26441A7</v>
          </cell>
          <cell r="AB304">
            <v>0</v>
          </cell>
          <cell r="AD304">
            <v>-1</v>
          </cell>
          <cell r="AF304">
            <v>-1</v>
          </cell>
          <cell r="AJ304" t="str">
            <v>Mobile Others</v>
          </cell>
          <cell r="AK304" t="str">
            <v>262842J</v>
          </cell>
          <cell r="AL304">
            <v>1</v>
          </cell>
          <cell r="AN304">
            <v>1</v>
          </cell>
          <cell r="AR304">
            <v>2</v>
          </cell>
        </row>
        <row r="305">
          <cell r="B305" t="str">
            <v>Mobile Others</v>
          </cell>
          <cell r="C305" t="str">
            <v>262832J</v>
          </cell>
          <cell r="D305">
            <v>12</v>
          </cell>
          <cell r="H305">
            <v>0</v>
          </cell>
          <cell r="J305">
            <v>12</v>
          </cell>
          <cell r="M305" t="str">
            <v>Netfinity Others</v>
          </cell>
          <cell r="N305" t="str">
            <v>865981Y</v>
          </cell>
          <cell r="O305">
            <v>0</v>
          </cell>
          <cell r="T305">
            <v>2</v>
          </cell>
          <cell r="U305">
            <v>2</v>
          </cell>
          <cell r="X305" t="str">
            <v>Mobile Others</v>
          </cell>
          <cell r="Y305" t="str">
            <v>26443A7</v>
          </cell>
          <cell r="Z305">
            <v>0</v>
          </cell>
          <cell r="AC305">
            <v>37</v>
          </cell>
          <cell r="AF305">
            <v>37</v>
          </cell>
          <cell r="AJ305" t="str">
            <v>Mobile Others</v>
          </cell>
          <cell r="AK305" t="str">
            <v>262961J</v>
          </cell>
          <cell r="AL305">
            <v>0</v>
          </cell>
          <cell r="AO305">
            <v>0</v>
          </cell>
          <cell r="AR305">
            <v>0</v>
          </cell>
        </row>
        <row r="306">
          <cell r="B306" t="str">
            <v>Mobile Others</v>
          </cell>
          <cell r="C306" t="str">
            <v>262841J</v>
          </cell>
          <cell r="D306">
            <v>37</v>
          </cell>
          <cell r="E306">
            <v>23</v>
          </cell>
          <cell r="F306">
            <v>14</v>
          </cell>
          <cell r="G306">
            <v>92</v>
          </cell>
          <cell r="J306">
            <v>166</v>
          </cell>
          <cell r="M306" t="str">
            <v>Netfinity Others</v>
          </cell>
          <cell r="N306" t="str">
            <v>866261Y</v>
          </cell>
          <cell r="O306">
            <v>0</v>
          </cell>
          <cell r="U306">
            <v>0</v>
          </cell>
          <cell r="X306" t="str">
            <v>Mobile Others</v>
          </cell>
          <cell r="Y306" t="str">
            <v>26445A7</v>
          </cell>
          <cell r="Z306">
            <v>1</v>
          </cell>
          <cell r="AB306">
            <v>38</v>
          </cell>
          <cell r="AC306">
            <v>24</v>
          </cell>
          <cell r="AD306">
            <v>45</v>
          </cell>
          <cell r="AE306">
            <v>0</v>
          </cell>
          <cell r="AF306">
            <v>108</v>
          </cell>
          <cell r="AJ306" t="str">
            <v>Mobile Others</v>
          </cell>
          <cell r="AK306" t="str">
            <v>262962J</v>
          </cell>
          <cell r="AL306">
            <v>0</v>
          </cell>
          <cell r="AO306">
            <v>0</v>
          </cell>
          <cell r="AR306">
            <v>0</v>
          </cell>
        </row>
        <row r="307">
          <cell r="B307" t="str">
            <v>Mobile Others</v>
          </cell>
          <cell r="C307" t="str">
            <v>262842J</v>
          </cell>
          <cell r="D307">
            <v>22</v>
          </cell>
          <cell r="J307">
            <v>22</v>
          </cell>
          <cell r="M307" t="str">
            <v>Netfinity Others</v>
          </cell>
          <cell r="N307" t="str">
            <v>86626RY</v>
          </cell>
          <cell r="O307">
            <v>0</v>
          </cell>
          <cell r="U307">
            <v>0</v>
          </cell>
          <cell r="X307" t="str">
            <v>Mobile Others</v>
          </cell>
          <cell r="Y307" t="str">
            <v>26445B7</v>
          </cell>
          <cell r="AC307">
            <v>1</v>
          </cell>
          <cell r="AF307">
            <v>1</v>
          </cell>
          <cell r="AJ307" t="str">
            <v>Mobile Others</v>
          </cell>
          <cell r="AK307" t="str">
            <v>26296AJ</v>
          </cell>
          <cell r="AL307">
            <v>0</v>
          </cell>
          <cell r="AO307">
            <v>0</v>
          </cell>
          <cell r="AR307">
            <v>0</v>
          </cell>
        </row>
        <row r="308">
          <cell r="B308" t="str">
            <v>Mobile Others</v>
          </cell>
          <cell r="C308" t="str">
            <v>262961J</v>
          </cell>
          <cell r="D308">
            <v>87</v>
          </cell>
          <cell r="E308">
            <v>1</v>
          </cell>
          <cell r="G308">
            <v>42</v>
          </cell>
          <cell r="H308">
            <v>32</v>
          </cell>
          <cell r="J308">
            <v>162</v>
          </cell>
          <cell r="M308" t="str">
            <v>Netfinity Others</v>
          </cell>
          <cell r="N308" t="str">
            <v>86645BJ</v>
          </cell>
          <cell r="O308">
            <v>1</v>
          </cell>
          <cell r="U308">
            <v>1</v>
          </cell>
          <cell r="X308" t="str">
            <v>Mobile Others</v>
          </cell>
          <cell r="Y308" t="str">
            <v>26446A7</v>
          </cell>
          <cell r="Z308">
            <v>2</v>
          </cell>
          <cell r="AC308">
            <v>4</v>
          </cell>
          <cell r="AE308">
            <v>1</v>
          </cell>
          <cell r="AF308">
            <v>7</v>
          </cell>
          <cell r="AJ308" t="str">
            <v>Mobile Others</v>
          </cell>
          <cell r="AK308" t="str">
            <v>26441A7</v>
          </cell>
          <cell r="AN308">
            <v>0</v>
          </cell>
          <cell r="AR308">
            <v>0</v>
          </cell>
        </row>
        <row r="309">
          <cell r="B309" t="str">
            <v>Mobile Others</v>
          </cell>
          <cell r="C309" t="str">
            <v>262962J</v>
          </cell>
          <cell r="D309">
            <v>11</v>
          </cell>
          <cell r="G309">
            <v>1</v>
          </cell>
          <cell r="H309">
            <v>21</v>
          </cell>
          <cell r="J309">
            <v>33</v>
          </cell>
          <cell r="M309" t="str">
            <v>PWS Others</v>
          </cell>
          <cell r="O309">
            <v>0</v>
          </cell>
          <cell r="P309">
            <v>0</v>
          </cell>
          <cell r="Q309">
            <v>0</v>
          </cell>
          <cell r="R309">
            <v>3</v>
          </cell>
          <cell r="S309">
            <v>0</v>
          </cell>
          <cell r="T309">
            <v>0</v>
          </cell>
          <cell r="U309">
            <v>3</v>
          </cell>
          <cell r="X309" t="str">
            <v>Mobile Others</v>
          </cell>
          <cell r="Y309" t="str">
            <v>2644BA7</v>
          </cell>
          <cell r="Z309">
            <v>0</v>
          </cell>
          <cell r="AF309">
            <v>0</v>
          </cell>
          <cell r="AJ309" t="str">
            <v>Mobile Others</v>
          </cell>
          <cell r="AK309" t="str">
            <v>26441B7</v>
          </cell>
          <cell r="AO309">
            <v>0</v>
          </cell>
          <cell r="AR309">
            <v>0</v>
          </cell>
        </row>
        <row r="310">
          <cell r="B310" t="str">
            <v>Mobile Others</v>
          </cell>
          <cell r="C310" t="str">
            <v>26296AJ</v>
          </cell>
          <cell r="D310">
            <v>3</v>
          </cell>
          <cell r="G310">
            <v>6</v>
          </cell>
          <cell r="J310">
            <v>9</v>
          </cell>
          <cell r="M310" t="str">
            <v>PWS Others</v>
          </cell>
          <cell r="N310" t="str">
            <v>686631J</v>
          </cell>
          <cell r="O310">
            <v>0</v>
          </cell>
          <cell r="U310">
            <v>0</v>
          </cell>
          <cell r="X310" t="str">
            <v>Mobile Others</v>
          </cell>
          <cell r="Y310" t="str">
            <v>2644DA7</v>
          </cell>
          <cell r="Z310">
            <v>12</v>
          </cell>
          <cell r="AC310">
            <v>3</v>
          </cell>
          <cell r="AD310">
            <v>44</v>
          </cell>
          <cell r="AF310">
            <v>59</v>
          </cell>
          <cell r="AJ310" t="str">
            <v>Mobile Others</v>
          </cell>
          <cell r="AK310" t="str">
            <v>26443A7</v>
          </cell>
          <cell r="AL310">
            <v>10</v>
          </cell>
          <cell r="AR310">
            <v>10</v>
          </cell>
        </row>
        <row r="311">
          <cell r="B311" t="str">
            <v>Mobile Others</v>
          </cell>
          <cell r="C311" t="str">
            <v>26296CJ</v>
          </cell>
          <cell r="D311">
            <v>2</v>
          </cell>
          <cell r="E311">
            <v>5</v>
          </cell>
          <cell r="H311">
            <v>8</v>
          </cell>
          <cell r="J311">
            <v>15</v>
          </cell>
          <cell r="M311" t="str">
            <v>PWS Others</v>
          </cell>
          <cell r="N311" t="str">
            <v>686641J</v>
          </cell>
          <cell r="O311">
            <v>0</v>
          </cell>
          <cell r="U311">
            <v>0</v>
          </cell>
          <cell r="X311" t="str">
            <v>Mobile Others</v>
          </cell>
          <cell r="Y311" t="str">
            <v>26455FJ</v>
          </cell>
          <cell r="Z311">
            <v>0</v>
          </cell>
          <cell r="AF311">
            <v>0</v>
          </cell>
          <cell r="AJ311" t="str">
            <v>Mobile Others</v>
          </cell>
          <cell r="AK311" t="str">
            <v>26445A7</v>
          </cell>
          <cell r="AL311">
            <v>0</v>
          </cell>
          <cell r="AN311">
            <v>-10</v>
          </cell>
          <cell r="AO311">
            <v>11</v>
          </cell>
          <cell r="AP311">
            <v>18</v>
          </cell>
          <cell r="AQ311">
            <v>0</v>
          </cell>
          <cell r="AR311">
            <v>19</v>
          </cell>
        </row>
        <row r="312">
          <cell r="B312" t="str">
            <v>Mobile Others</v>
          </cell>
          <cell r="C312" t="str">
            <v>26405JA</v>
          </cell>
          <cell r="J312">
            <v>0</v>
          </cell>
          <cell r="M312" t="str">
            <v>PWS Others</v>
          </cell>
          <cell r="N312" t="str">
            <v>686752J</v>
          </cell>
          <cell r="O312">
            <v>0</v>
          </cell>
          <cell r="U312">
            <v>0</v>
          </cell>
          <cell r="X312" t="str">
            <v>Mobile Others</v>
          </cell>
          <cell r="Y312" t="str">
            <v>26458SJ</v>
          </cell>
          <cell r="Z312">
            <v>0</v>
          </cell>
          <cell r="AF312">
            <v>0</v>
          </cell>
          <cell r="AJ312" t="str">
            <v>Mobile Others</v>
          </cell>
          <cell r="AK312" t="str">
            <v>26445B7</v>
          </cell>
          <cell r="AO312">
            <v>0</v>
          </cell>
          <cell r="AR312">
            <v>0</v>
          </cell>
        </row>
        <row r="313">
          <cell r="B313" t="str">
            <v>Mobile Others</v>
          </cell>
          <cell r="C313" t="str">
            <v>264070J</v>
          </cell>
          <cell r="J313">
            <v>0</v>
          </cell>
          <cell r="M313" t="str">
            <v>PWS Others</v>
          </cell>
          <cell r="N313" t="str">
            <v>686892J</v>
          </cell>
          <cell r="O313">
            <v>0</v>
          </cell>
          <cell r="U313">
            <v>0</v>
          </cell>
          <cell r="X313" t="str">
            <v>Mobile Others</v>
          </cell>
          <cell r="Y313" t="str">
            <v>264724J</v>
          </cell>
          <cell r="Z313">
            <v>3</v>
          </cell>
          <cell r="AF313">
            <v>3</v>
          </cell>
          <cell r="AJ313" t="str">
            <v>Mobile Others</v>
          </cell>
          <cell r="AK313" t="str">
            <v>26446A7</v>
          </cell>
          <cell r="AL313">
            <v>0</v>
          </cell>
          <cell r="AO313">
            <v>2</v>
          </cell>
          <cell r="AR313">
            <v>2</v>
          </cell>
        </row>
        <row r="314">
          <cell r="B314" t="str">
            <v>Mobile Others</v>
          </cell>
          <cell r="C314" t="str">
            <v>26409YJ</v>
          </cell>
          <cell r="H314">
            <v>2</v>
          </cell>
          <cell r="J314">
            <v>2</v>
          </cell>
          <cell r="M314" t="str">
            <v>PWS Others</v>
          </cell>
          <cell r="N314" t="str">
            <v>688995J</v>
          </cell>
          <cell r="O314">
            <v>0</v>
          </cell>
          <cell r="U314">
            <v>0</v>
          </cell>
          <cell r="X314" t="str">
            <v>Mobile Others</v>
          </cell>
          <cell r="Y314" t="str">
            <v>264741E</v>
          </cell>
          <cell r="Z314">
            <v>1</v>
          </cell>
          <cell r="AF314">
            <v>1</v>
          </cell>
          <cell r="AJ314" t="str">
            <v>Mobile Others</v>
          </cell>
          <cell r="AK314" t="str">
            <v>26446B7</v>
          </cell>
          <cell r="AO314">
            <v>0</v>
          </cell>
          <cell r="AR314">
            <v>0</v>
          </cell>
        </row>
        <row r="315">
          <cell r="B315" t="str">
            <v>Mobile Others</v>
          </cell>
          <cell r="C315" t="str">
            <v>2640FVE</v>
          </cell>
          <cell r="J315">
            <v>0</v>
          </cell>
          <cell r="M315" t="str">
            <v>PWS Others</v>
          </cell>
          <cell r="N315" t="str">
            <v>689392J</v>
          </cell>
          <cell r="O315">
            <v>0</v>
          </cell>
          <cell r="R315">
            <v>1</v>
          </cell>
          <cell r="U315">
            <v>1</v>
          </cell>
          <cell r="X315" t="str">
            <v>Mobile Others</v>
          </cell>
          <cell r="Y315" t="str">
            <v>264744J</v>
          </cell>
          <cell r="Z315">
            <v>0</v>
          </cell>
          <cell r="AC315">
            <v>1</v>
          </cell>
          <cell r="AF315">
            <v>1</v>
          </cell>
          <cell r="AJ315" t="str">
            <v>Mobile Others</v>
          </cell>
          <cell r="AK315" t="str">
            <v>2644BA7</v>
          </cell>
          <cell r="AL315">
            <v>0</v>
          </cell>
          <cell r="AR315">
            <v>0</v>
          </cell>
        </row>
        <row r="316">
          <cell r="B316" t="str">
            <v>Mobile Others</v>
          </cell>
          <cell r="C316" t="str">
            <v>26441A7</v>
          </cell>
          <cell r="F316">
            <v>1</v>
          </cell>
          <cell r="J316">
            <v>1</v>
          </cell>
          <cell r="M316" t="str">
            <v>PWS Others</v>
          </cell>
          <cell r="N316" t="str">
            <v>689394J</v>
          </cell>
          <cell r="R316">
            <v>2</v>
          </cell>
          <cell r="U316">
            <v>2</v>
          </cell>
          <cell r="X316" t="str">
            <v>Mobile Others</v>
          </cell>
          <cell r="Y316" t="str">
            <v>264755J</v>
          </cell>
          <cell r="Z316">
            <v>0</v>
          </cell>
          <cell r="AC316">
            <v>1</v>
          </cell>
          <cell r="AF316">
            <v>1</v>
          </cell>
          <cell r="AJ316" t="str">
            <v>Mobile Others</v>
          </cell>
          <cell r="AK316" t="str">
            <v>2644DA7</v>
          </cell>
          <cell r="AL316">
            <v>0</v>
          </cell>
          <cell r="AR316">
            <v>0</v>
          </cell>
        </row>
        <row r="317">
          <cell r="B317" t="str">
            <v>Mobile Others</v>
          </cell>
          <cell r="C317" t="str">
            <v>26441B7</v>
          </cell>
          <cell r="G317">
            <v>101</v>
          </cell>
          <cell r="J317">
            <v>101</v>
          </cell>
          <cell r="X317" t="str">
            <v>Mobile Others</v>
          </cell>
          <cell r="Y317" t="str">
            <v>264764J</v>
          </cell>
          <cell r="Z317">
            <v>9</v>
          </cell>
          <cell r="AF317">
            <v>9</v>
          </cell>
          <cell r="AJ317" t="str">
            <v>Mobile Others</v>
          </cell>
          <cell r="AK317" t="str">
            <v>26455FJ</v>
          </cell>
          <cell r="AL317">
            <v>0</v>
          </cell>
          <cell r="AR317">
            <v>0</v>
          </cell>
        </row>
        <row r="318">
          <cell r="B318" t="str">
            <v>Mobile Others</v>
          </cell>
          <cell r="C318" t="str">
            <v>26443A7</v>
          </cell>
          <cell r="D318">
            <v>12</v>
          </cell>
          <cell r="G318">
            <v>78</v>
          </cell>
          <cell r="I318">
            <v>0</v>
          </cell>
          <cell r="J318">
            <v>90</v>
          </cell>
          <cell r="X318" t="str">
            <v>Mobile Others</v>
          </cell>
          <cell r="Y318" t="str">
            <v>264784J</v>
          </cell>
          <cell r="Z318">
            <v>0</v>
          </cell>
          <cell r="AF318">
            <v>0</v>
          </cell>
          <cell r="AJ318" t="str">
            <v>Mobile Others</v>
          </cell>
          <cell r="AK318" t="str">
            <v>26458SJ</v>
          </cell>
          <cell r="AL318">
            <v>0</v>
          </cell>
          <cell r="AR318">
            <v>0</v>
          </cell>
        </row>
        <row r="319">
          <cell r="B319" t="str">
            <v>Mobile Others</v>
          </cell>
          <cell r="C319" t="str">
            <v>26445A7</v>
          </cell>
          <cell r="D319">
            <v>89</v>
          </cell>
          <cell r="E319">
            <v>10</v>
          </cell>
          <cell r="F319">
            <v>100</v>
          </cell>
          <cell r="G319">
            <v>25</v>
          </cell>
          <cell r="H319">
            <v>129</v>
          </cell>
          <cell r="J319">
            <v>353</v>
          </cell>
          <cell r="X319" t="str">
            <v>Netfinity Others</v>
          </cell>
          <cell r="Z319">
            <v>9</v>
          </cell>
          <cell r="AA319">
            <v>0</v>
          </cell>
          <cell r="AB319">
            <v>6</v>
          </cell>
          <cell r="AC319">
            <v>7</v>
          </cell>
          <cell r="AD319">
            <v>6</v>
          </cell>
          <cell r="AE319">
            <v>11</v>
          </cell>
          <cell r="AF319">
            <v>39</v>
          </cell>
          <cell r="AJ319" t="str">
            <v>Mobile Others</v>
          </cell>
          <cell r="AK319" t="str">
            <v>264724J</v>
          </cell>
          <cell r="AL319">
            <v>0</v>
          </cell>
          <cell r="AO319">
            <v>0</v>
          </cell>
          <cell r="AR319">
            <v>0</v>
          </cell>
        </row>
        <row r="320">
          <cell r="B320" t="str">
            <v>Mobile Others</v>
          </cell>
          <cell r="C320" t="str">
            <v>26445B7</v>
          </cell>
          <cell r="D320">
            <v>4</v>
          </cell>
          <cell r="G320">
            <v>16</v>
          </cell>
          <cell r="H320">
            <v>4</v>
          </cell>
          <cell r="J320">
            <v>24</v>
          </cell>
          <cell r="X320" t="str">
            <v>Netfinity Others</v>
          </cell>
          <cell r="Y320" t="str">
            <v>847621X</v>
          </cell>
          <cell r="AB320">
            <v>0</v>
          </cell>
          <cell r="AF320">
            <v>0</v>
          </cell>
          <cell r="AJ320" t="str">
            <v>Mobile Others</v>
          </cell>
          <cell r="AK320" t="str">
            <v>264744J</v>
          </cell>
          <cell r="AL320">
            <v>0</v>
          </cell>
          <cell r="AR320">
            <v>0</v>
          </cell>
        </row>
        <row r="321">
          <cell r="B321" t="str">
            <v>Mobile Others</v>
          </cell>
          <cell r="C321" t="str">
            <v>26446A7</v>
          </cell>
          <cell r="D321">
            <v>11</v>
          </cell>
          <cell r="G321">
            <v>49</v>
          </cell>
          <cell r="H321">
            <v>18</v>
          </cell>
          <cell r="J321">
            <v>78</v>
          </cell>
          <cell r="X321" t="str">
            <v>Netfinity Others</v>
          </cell>
          <cell r="Y321" t="str">
            <v>8476ES3</v>
          </cell>
          <cell r="AC321">
            <v>1</v>
          </cell>
          <cell r="AF321">
            <v>1</v>
          </cell>
          <cell r="AJ321" t="str">
            <v>Mobile Others</v>
          </cell>
          <cell r="AK321" t="str">
            <v>264755J</v>
          </cell>
          <cell r="AL321">
            <v>0</v>
          </cell>
          <cell r="AO321">
            <v>0</v>
          </cell>
          <cell r="AR321">
            <v>0</v>
          </cell>
        </row>
        <row r="322">
          <cell r="B322" t="str">
            <v>Mobile Others</v>
          </cell>
          <cell r="C322" t="str">
            <v>26446B7</v>
          </cell>
          <cell r="D322">
            <v>1</v>
          </cell>
          <cell r="G322">
            <v>34</v>
          </cell>
          <cell r="H322">
            <v>0</v>
          </cell>
          <cell r="J322">
            <v>35</v>
          </cell>
          <cell r="X322" t="str">
            <v>Netfinity Others</v>
          </cell>
          <cell r="Y322" t="str">
            <v>84773JZ</v>
          </cell>
          <cell r="Z322">
            <v>9</v>
          </cell>
          <cell r="AF322">
            <v>9</v>
          </cell>
          <cell r="AJ322" t="str">
            <v>Mobile Others</v>
          </cell>
          <cell r="AK322" t="str">
            <v>264764J</v>
          </cell>
          <cell r="AL322">
            <v>0</v>
          </cell>
          <cell r="AR322">
            <v>0</v>
          </cell>
        </row>
        <row r="323">
          <cell r="B323" t="str">
            <v>Mobile Others</v>
          </cell>
          <cell r="C323" t="str">
            <v>26446BJ</v>
          </cell>
          <cell r="J323">
            <v>0</v>
          </cell>
          <cell r="X323" t="str">
            <v>Netfinity Others</v>
          </cell>
          <cell r="Y323" t="str">
            <v>847751J</v>
          </cell>
          <cell r="AB323">
            <v>6</v>
          </cell>
          <cell r="AC323">
            <v>1</v>
          </cell>
          <cell r="AE323">
            <v>8</v>
          </cell>
          <cell r="AF323">
            <v>15</v>
          </cell>
          <cell r="AJ323" t="str">
            <v>Mobile Others</v>
          </cell>
          <cell r="AK323" t="str">
            <v>264784J</v>
          </cell>
          <cell r="AL323">
            <v>0</v>
          </cell>
          <cell r="AR323">
            <v>0</v>
          </cell>
        </row>
        <row r="324">
          <cell r="B324" t="str">
            <v>Mobile Others</v>
          </cell>
          <cell r="C324" t="str">
            <v>2644AA7</v>
          </cell>
          <cell r="E324">
            <v>0</v>
          </cell>
          <cell r="J324">
            <v>0</v>
          </cell>
          <cell r="X324" t="str">
            <v>Netfinity Others</v>
          </cell>
          <cell r="Y324" t="str">
            <v>84775JG</v>
          </cell>
          <cell r="AB324">
            <v>0</v>
          </cell>
          <cell r="AF324">
            <v>0</v>
          </cell>
          <cell r="AJ324" t="str">
            <v>Netfinity Others</v>
          </cell>
          <cell r="AL324">
            <v>2</v>
          </cell>
          <cell r="AM324">
            <v>0</v>
          </cell>
          <cell r="AN324">
            <v>3</v>
          </cell>
          <cell r="AO324">
            <v>5</v>
          </cell>
          <cell r="AP324">
            <v>0</v>
          </cell>
          <cell r="AQ324">
            <v>0</v>
          </cell>
          <cell r="AR324">
            <v>10</v>
          </cell>
        </row>
        <row r="325">
          <cell r="B325" t="str">
            <v>Mobile Others</v>
          </cell>
          <cell r="C325" t="str">
            <v>2644AAJ</v>
          </cell>
          <cell r="J325">
            <v>0</v>
          </cell>
          <cell r="X325" t="str">
            <v>Netfinity Others</v>
          </cell>
          <cell r="Y325" t="str">
            <v>865345Y</v>
          </cell>
          <cell r="Z325">
            <v>0</v>
          </cell>
          <cell r="AF325">
            <v>0</v>
          </cell>
          <cell r="AJ325" t="str">
            <v>Netfinity Others</v>
          </cell>
          <cell r="AK325" t="str">
            <v>847621X</v>
          </cell>
          <cell r="AN325">
            <v>0</v>
          </cell>
          <cell r="AR325">
            <v>0</v>
          </cell>
        </row>
        <row r="326">
          <cell r="B326" t="str">
            <v>Mobile Others</v>
          </cell>
          <cell r="C326" t="str">
            <v>2644BA7</v>
          </cell>
          <cell r="H326">
            <v>1</v>
          </cell>
          <cell r="J326">
            <v>1</v>
          </cell>
          <cell r="X326" t="str">
            <v>Netfinity Others</v>
          </cell>
          <cell r="Y326" t="str">
            <v>86541YX</v>
          </cell>
          <cell r="AD326">
            <v>1</v>
          </cell>
          <cell r="AF326">
            <v>1</v>
          </cell>
          <cell r="AJ326" t="str">
            <v>Netfinity Others</v>
          </cell>
          <cell r="AK326" t="str">
            <v>8476ES3</v>
          </cell>
          <cell r="AO326">
            <v>2</v>
          </cell>
          <cell r="AR326">
            <v>2</v>
          </cell>
        </row>
        <row r="327">
          <cell r="B327" t="str">
            <v>Mobile Others</v>
          </cell>
          <cell r="C327" t="str">
            <v>2644BAJ</v>
          </cell>
          <cell r="J327">
            <v>0</v>
          </cell>
          <cell r="X327" t="str">
            <v>Netfinity Others</v>
          </cell>
          <cell r="Y327" t="str">
            <v>86553JA</v>
          </cell>
          <cell r="Z327">
            <v>0</v>
          </cell>
          <cell r="AF327">
            <v>0</v>
          </cell>
          <cell r="AJ327" t="str">
            <v>Netfinity Others</v>
          </cell>
          <cell r="AK327" t="str">
            <v>847751J</v>
          </cell>
          <cell r="AN327">
            <v>1</v>
          </cell>
          <cell r="AO327">
            <v>0</v>
          </cell>
          <cell r="AQ327">
            <v>0</v>
          </cell>
          <cell r="AR327">
            <v>1</v>
          </cell>
        </row>
        <row r="328">
          <cell r="B328" t="str">
            <v>Mobile Others</v>
          </cell>
          <cell r="C328" t="str">
            <v>2644DA7</v>
          </cell>
          <cell r="D328">
            <v>90</v>
          </cell>
          <cell r="E328">
            <v>24</v>
          </cell>
          <cell r="F328">
            <v>3</v>
          </cell>
          <cell r="G328">
            <v>69</v>
          </cell>
          <cell r="H328">
            <v>161</v>
          </cell>
          <cell r="I328">
            <v>17</v>
          </cell>
          <cell r="J328">
            <v>376</v>
          </cell>
          <cell r="X328" t="str">
            <v>Netfinity Others</v>
          </cell>
          <cell r="Y328" t="str">
            <v>86553JC</v>
          </cell>
          <cell r="Z328">
            <v>0</v>
          </cell>
          <cell r="AF328">
            <v>0</v>
          </cell>
          <cell r="AJ328" t="str">
            <v>Netfinity Others</v>
          </cell>
          <cell r="AK328" t="str">
            <v>84775JG</v>
          </cell>
          <cell r="AN328">
            <v>2</v>
          </cell>
          <cell r="AR328">
            <v>2</v>
          </cell>
        </row>
        <row r="329">
          <cell r="B329" t="str">
            <v>Mobile Others</v>
          </cell>
          <cell r="C329" t="str">
            <v>26453GJ</v>
          </cell>
          <cell r="H329">
            <v>0</v>
          </cell>
          <cell r="J329">
            <v>0</v>
          </cell>
          <cell r="X329" t="str">
            <v>Netfinity Others</v>
          </cell>
          <cell r="Y329" t="str">
            <v>86573AJ</v>
          </cell>
          <cell r="AC329">
            <v>1</v>
          </cell>
          <cell r="AF329">
            <v>1</v>
          </cell>
          <cell r="AJ329" t="str">
            <v>Netfinity Others</v>
          </cell>
          <cell r="AK329" t="str">
            <v>865345Y</v>
          </cell>
          <cell r="AL329">
            <v>0</v>
          </cell>
          <cell r="AR329">
            <v>0</v>
          </cell>
        </row>
        <row r="330">
          <cell r="B330" t="str">
            <v>Mobile Others</v>
          </cell>
          <cell r="C330" t="str">
            <v>26453HJ</v>
          </cell>
          <cell r="E330">
            <v>0</v>
          </cell>
          <cell r="J330">
            <v>0</v>
          </cell>
          <cell r="X330" t="str">
            <v>Netfinity Others</v>
          </cell>
          <cell r="Y330" t="str">
            <v>86573JH</v>
          </cell>
          <cell r="AD330">
            <v>5</v>
          </cell>
          <cell r="AF330">
            <v>5</v>
          </cell>
          <cell r="AJ330" t="str">
            <v>Netfinity Others</v>
          </cell>
          <cell r="AK330" t="str">
            <v>86553JA</v>
          </cell>
          <cell r="AL330">
            <v>0</v>
          </cell>
          <cell r="AR330">
            <v>0</v>
          </cell>
        </row>
        <row r="331">
          <cell r="B331" t="str">
            <v>Mobile Others</v>
          </cell>
          <cell r="C331" t="str">
            <v>264546J</v>
          </cell>
          <cell r="J331">
            <v>0</v>
          </cell>
          <cell r="X331" t="str">
            <v>Netfinity Others</v>
          </cell>
          <cell r="Y331" t="str">
            <v>865941Y</v>
          </cell>
          <cell r="Z331">
            <v>0</v>
          </cell>
          <cell r="AF331">
            <v>0</v>
          </cell>
          <cell r="AJ331" t="str">
            <v>Netfinity Others</v>
          </cell>
          <cell r="AK331" t="str">
            <v>86553JC</v>
          </cell>
          <cell r="AL331">
            <v>0</v>
          </cell>
          <cell r="AR331">
            <v>0</v>
          </cell>
        </row>
        <row r="332">
          <cell r="B332" t="str">
            <v>Mobile Others</v>
          </cell>
          <cell r="C332" t="str">
            <v>26454EE</v>
          </cell>
          <cell r="E332">
            <v>0</v>
          </cell>
          <cell r="J332">
            <v>0</v>
          </cell>
          <cell r="X332" t="str">
            <v>Netfinity Others</v>
          </cell>
          <cell r="Y332" t="str">
            <v>865961Y</v>
          </cell>
          <cell r="Z332">
            <v>0</v>
          </cell>
          <cell r="AF332">
            <v>0</v>
          </cell>
          <cell r="AJ332" t="str">
            <v>Netfinity Others</v>
          </cell>
          <cell r="AK332" t="str">
            <v>865941Y</v>
          </cell>
          <cell r="AL332">
            <v>2</v>
          </cell>
          <cell r="AR332">
            <v>2</v>
          </cell>
        </row>
        <row r="333">
          <cell r="B333" t="str">
            <v>Mobile Others</v>
          </cell>
          <cell r="C333" t="str">
            <v>26454KJ</v>
          </cell>
          <cell r="D333">
            <v>1</v>
          </cell>
          <cell r="J333">
            <v>1</v>
          </cell>
          <cell r="X333" t="str">
            <v>Netfinity Others</v>
          </cell>
          <cell r="Y333" t="str">
            <v>865981Y</v>
          </cell>
          <cell r="Z333">
            <v>0</v>
          </cell>
          <cell r="AC333">
            <v>4</v>
          </cell>
          <cell r="AE333">
            <v>3</v>
          </cell>
          <cell r="AF333">
            <v>7</v>
          </cell>
          <cell r="AJ333" t="str">
            <v>Netfinity Others</v>
          </cell>
          <cell r="AK333" t="str">
            <v>865961Y</v>
          </cell>
          <cell r="AL333">
            <v>0</v>
          </cell>
          <cell r="AR333">
            <v>0</v>
          </cell>
        </row>
        <row r="334">
          <cell r="B334" t="str">
            <v>Mobile Others</v>
          </cell>
          <cell r="C334" t="str">
            <v>26454LJ</v>
          </cell>
          <cell r="G334">
            <v>0</v>
          </cell>
          <cell r="I334">
            <v>0</v>
          </cell>
          <cell r="J334">
            <v>0</v>
          </cell>
          <cell r="X334" t="str">
            <v>Netfinity Others</v>
          </cell>
          <cell r="Y334" t="str">
            <v>866261Y</v>
          </cell>
          <cell r="Z334">
            <v>0</v>
          </cell>
          <cell r="AF334">
            <v>0</v>
          </cell>
          <cell r="AJ334" t="str">
            <v>Netfinity Others</v>
          </cell>
          <cell r="AK334" t="str">
            <v>865981Y</v>
          </cell>
          <cell r="AL334">
            <v>0</v>
          </cell>
          <cell r="AO334">
            <v>3</v>
          </cell>
          <cell r="AQ334">
            <v>0</v>
          </cell>
          <cell r="AR334">
            <v>3</v>
          </cell>
        </row>
        <row r="335">
          <cell r="B335" t="str">
            <v>Mobile Others</v>
          </cell>
          <cell r="C335" t="str">
            <v>264551J</v>
          </cell>
          <cell r="H335">
            <v>0</v>
          </cell>
          <cell r="J335">
            <v>0</v>
          </cell>
          <cell r="X335" t="str">
            <v>Netfinity Others</v>
          </cell>
          <cell r="Y335" t="str">
            <v>86626RY</v>
          </cell>
          <cell r="Z335">
            <v>0</v>
          </cell>
          <cell r="AF335">
            <v>0</v>
          </cell>
          <cell r="AJ335" t="str">
            <v>Netfinity Others</v>
          </cell>
          <cell r="AK335" t="str">
            <v>866261Y</v>
          </cell>
          <cell r="AL335">
            <v>0</v>
          </cell>
          <cell r="AR335">
            <v>0</v>
          </cell>
        </row>
        <row r="336">
          <cell r="B336" t="str">
            <v>Mobile Others</v>
          </cell>
          <cell r="C336" t="str">
            <v>26455AJ</v>
          </cell>
          <cell r="J336">
            <v>2</v>
          </cell>
          <cell r="X336" t="str">
            <v>PWS Others</v>
          </cell>
          <cell r="Z336">
            <v>1</v>
          </cell>
          <cell r="AA336">
            <v>0</v>
          </cell>
          <cell r="AB336">
            <v>0</v>
          </cell>
          <cell r="AC336">
            <v>0</v>
          </cell>
          <cell r="AD336">
            <v>0</v>
          </cell>
          <cell r="AE336">
            <v>0</v>
          </cell>
          <cell r="AF336">
            <v>1</v>
          </cell>
          <cell r="AJ336" t="str">
            <v>Netfinity Others</v>
          </cell>
          <cell r="AK336" t="str">
            <v>86626RY</v>
          </cell>
          <cell r="AL336">
            <v>0</v>
          </cell>
          <cell r="AR336">
            <v>0</v>
          </cell>
        </row>
        <row r="337">
          <cell r="B337" t="str">
            <v>Mobile Others</v>
          </cell>
          <cell r="C337" t="str">
            <v>26455BJ</v>
          </cell>
          <cell r="D337">
            <v>12</v>
          </cell>
          <cell r="J337">
            <v>12</v>
          </cell>
          <cell r="X337" t="str">
            <v>PWS Others</v>
          </cell>
          <cell r="Y337" t="str">
            <v>686631J</v>
          </cell>
          <cell r="Z337">
            <v>0</v>
          </cell>
          <cell r="AF337">
            <v>0</v>
          </cell>
          <cell r="AJ337" t="str">
            <v>PWS Others</v>
          </cell>
          <cell r="AL337">
            <v>3</v>
          </cell>
          <cell r="AM337">
            <v>0</v>
          </cell>
          <cell r="AN337">
            <v>0</v>
          </cell>
          <cell r="AO337">
            <v>1</v>
          </cell>
          <cell r="AP337">
            <v>0</v>
          </cell>
          <cell r="AQ337">
            <v>0</v>
          </cell>
          <cell r="AR337">
            <v>4</v>
          </cell>
        </row>
        <row r="338">
          <cell r="B338" t="str">
            <v>Mobile Others</v>
          </cell>
          <cell r="C338" t="str">
            <v>26455FJ</v>
          </cell>
          <cell r="D338">
            <v>6</v>
          </cell>
          <cell r="J338">
            <v>11</v>
          </cell>
          <cell r="X338" t="str">
            <v>PWS Others</v>
          </cell>
          <cell r="Y338" t="str">
            <v>686641J</v>
          </cell>
          <cell r="Z338">
            <v>0</v>
          </cell>
          <cell r="AF338">
            <v>0</v>
          </cell>
          <cell r="AJ338" t="str">
            <v>PWS Others</v>
          </cell>
          <cell r="AK338" t="str">
            <v>686631J</v>
          </cell>
          <cell r="AL338">
            <v>0</v>
          </cell>
          <cell r="AR338">
            <v>0</v>
          </cell>
        </row>
        <row r="339">
          <cell r="B339" t="str">
            <v>Mobile Others</v>
          </cell>
          <cell r="C339" t="str">
            <v>26455GJ</v>
          </cell>
          <cell r="H339">
            <v>0</v>
          </cell>
          <cell r="J339">
            <v>0</v>
          </cell>
          <cell r="X339" t="str">
            <v>PWS Others</v>
          </cell>
          <cell r="Y339" t="str">
            <v>686752J</v>
          </cell>
          <cell r="Z339">
            <v>0</v>
          </cell>
          <cell r="AF339">
            <v>0</v>
          </cell>
          <cell r="AJ339" t="str">
            <v>PWS Others</v>
          </cell>
          <cell r="AK339" t="str">
            <v>686641J</v>
          </cell>
          <cell r="AL339">
            <v>0</v>
          </cell>
          <cell r="AR339">
            <v>0</v>
          </cell>
        </row>
        <row r="340">
          <cell r="B340" t="str">
            <v>Mobile Others</v>
          </cell>
          <cell r="C340" t="str">
            <v>26458KJ</v>
          </cell>
          <cell r="D340">
            <v>8</v>
          </cell>
          <cell r="J340">
            <v>8</v>
          </cell>
          <cell r="X340" t="str">
            <v>PWS Others</v>
          </cell>
          <cell r="Y340" t="str">
            <v>686892J</v>
          </cell>
          <cell r="Z340">
            <v>0</v>
          </cell>
          <cell r="AF340">
            <v>0</v>
          </cell>
          <cell r="AJ340" t="str">
            <v>PWS Others</v>
          </cell>
          <cell r="AK340" t="str">
            <v>686752J</v>
          </cell>
          <cell r="AL340">
            <v>0</v>
          </cell>
          <cell r="AR340">
            <v>0</v>
          </cell>
        </row>
        <row r="341">
          <cell r="B341" t="str">
            <v>Mobile Others</v>
          </cell>
          <cell r="C341" t="str">
            <v>26458SJ</v>
          </cell>
          <cell r="E341">
            <v>0</v>
          </cell>
          <cell r="J341">
            <v>0</v>
          </cell>
          <cell r="X341" t="str">
            <v>PWS Others</v>
          </cell>
          <cell r="Y341" t="str">
            <v>688995J</v>
          </cell>
          <cell r="Z341">
            <v>0</v>
          </cell>
          <cell r="AF341">
            <v>0</v>
          </cell>
          <cell r="AJ341" t="str">
            <v>PWS Others</v>
          </cell>
          <cell r="AK341" t="str">
            <v>686892J</v>
          </cell>
          <cell r="AL341">
            <v>0</v>
          </cell>
          <cell r="AR341">
            <v>0</v>
          </cell>
        </row>
        <row r="342">
          <cell r="B342" t="str">
            <v>Mobile Others</v>
          </cell>
          <cell r="C342" t="str">
            <v>264724J</v>
          </cell>
          <cell r="D342">
            <v>48</v>
          </cell>
          <cell r="G342">
            <v>11</v>
          </cell>
          <cell r="H342">
            <v>0</v>
          </cell>
          <cell r="J342">
            <v>59</v>
          </cell>
          <cell r="X342" t="str">
            <v>PWS Others</v>
          </cell>
          <cell r="Y342" t="str">
            <v>689392J</v>
          </cell>
          <cell r="Z342">
            <v>1</v>
          </cell>
          <cell r="AF342">
            <v>1</v>
          </cell>
          <cell r="AJ342" t="str">
            <v>PWS Others</v>
          </cell>
          <cell r="AK342" t="str">
            <v>688995J</v>
          </cell>
          <cell r="AL342">
            <v>0</v>
          </cell>
          <cell r="AR342">
            <v>0</v>
          </cell>
        </row>
        <row r="343">
          <cell r="B343" t="str">
            <v>Mobile Others</v>
          </cell>
          <cell r="C343" t="str">
            <v>264744J</v>
          </cell>
          <cell r="D343">
            <v>3</v>
          </cell>
          <cell r="G343">
            <v>3</v>
          </cell>
          <cell r="H343">
            <v>0</v>
          </cell>
          <cell r="J343">
            <v>6</v>
          </cell>
          <cell r="AJ343" t="str">
            <v>PWS Others</v>
          </cell>
          <cell r="AK343" t="str">
            <v>689392J</v>
          </cell>
          <cell r="AL343">
            <v>3</v>
          </cell>
          <cell r="AR343">
            <v>3</v>
          </cell>
        </row>
        <row r="344">
          <cell r="B344" t="str">
            <v>Mobile Others</v>
          </cell>
          <cell r="C344" t="str">
            <v>264755J</v>
          </cell>
          <cell r="D344">
            <v>12</v>
          </cell>
          <cell r="F344">
            <v>0</v>
          </cell>
          <cell r="G344">
            <v>6</v>
          </cell>
          <cell r="H344">
            <v>0</v>
          </cell>
          <cell r="I344">
            <v>1</v>
          </cell>
          <cell r="J344">
            <v>19</v>
          </cell>
          <cell r="AJ344" t="str">
            <v>PWS Others</v>
          </cell>
          <cell r="AK344" t="str">
            <v>689394J</v>
          </cell>
          <cell r="AO344">
            <v>1</v>
          </cell>
          <cell r="AR344">
            <v>1</v>
          </cell>
        </row>
        <row r="345">
          <cell r="B345" t="str">
            <v>Mobile Others</v>
          </cell>
          <cell r="C345" t="str">
            <v>264764J</v>
          </cell>
          <cell r="D345">
            <v>14</v>
          </cell>
          <cell r="H345">
            <v>0</v>
          </cell>
          <cell r="J345">
            <v>14</v>
          </cell>
        </row>
        <row r="346">
          <cell r="B346" t="str">
            <v>Mobile Others</v>
          </cell>
          <cell r="C346" t="str">
            <v>264784J</v>
          </cell>
          <cell r="D346">
            <v>3</v>
          </cell>
          <cell r="J346">
            <v>3</v>
          </cell>
        </row>
        <row r="347">
          <cell r="B347" t="str">
            <v>Mobile Others</v>
          </cell>
          <cell r="C347" t="str">
            <v>264795J</v>
          </cell>
          <cell r="D347">
            <v>5</v>
          </cell>
          <cell r="J347">
            <v>5</v>
          </cell>
        </row>
        <row r="348">
          <cell r="B348" t="str">
            <v>Netfinity Others</v>
          </cell>
          <cell r="D348">
            <v>88</v>
          </cell>
          <cell r="E348">
            <v>0</v>
          </cell>
          <cell r="F348">
            <v>31</v>
          </cell>
          <cell r="G348">
            <v>113</v>
          </cell>
          <cell r="H348">
            <v>1</v>
          </cell>
          <cell r="I348">
            <v>58</v>
          </cell>
          <cell r="J348">
            <v>596</v>
          </cell>
        </row>
        <row r="349">
          <cell r="B349" t="str">
            <v>Netfinity Others</v>
          </cell>
          <cell r="C349" t="str">
            <v>84768JE</v>
          </cell>
          <cell r="G349">
            <v>55</v>
          </cell>
          <cell r="J349">
            <v>55</v>
          </cell>
        </row>
        <row r="350">
          <cell r="B350" t="str">
            <v>Netfinity Others</v>
          </cell>
          <cell r="C350" t="str">
            <v>8476ES3</v>
          </cell>
          <cell r="G350">
            <v>0</v>
          </cell>
          <cell r="J350">
            <v>0</v>
          </cell>
        </row>
        <row r="351">
          <cell r="B351" t="str">
            <v>Netfinity Others</v>
          </cell>
          <cell r="C351" t="str">
            <v>84771JP</v>
          </cell>
          <cell r="H351">
            <v>0</v>
          </cell>
          <cell r="J351">
            <v>0</v>
          </cell>
        </row>
        <row r="352">
          <cell r="B352" t="str">
            <v>Netfinity Others</v>
          </cell>
          <cell r="C352" t="str">
            <v>84773JZ</v>
          </cell>
          <cell r="D352">
            <v>26</v>
          </cell>
          <cell r="J352">
            <v>27</v>
          </cell>
        </row>
        <row r="353">
          <cell r="B353" t="str">
            <v>Netfinity Others</v>
          </cell>
          <cell r="C353" t="str">
            <v>847742Y</v>
          </cell>
          <cell r="D353">
            <v>39</v>
          </cell>
          <cell r="F353">
            <v>0</v>
          </cell>
          <cell r="I353">
            <v>0</v>
          </cell>
          <cell r="J353">
            <v>343</v>
          </cell>
        </row>
        <row r="354">
          <cell r="B354" t="str">
            <v>Netfinity Others</v>
          </cell>
          <cell r="C354" t="str">
            <v>84774JG</v>
          </cell>
          <cell r="H354">
            <v>0</v>
          </cell>
          <cell r="J354">
            <v>0</v>
          </cell>
        </row>
        <row r="355">
          <cell r="B355" t="str">
            <v>Netfinity Others</v>
          </cell>
          <cell r="C355" t="str">
            <v>847751J</v>
          </cell>
          <cell r="D355">
            <v>8</v>
          </cell>
          <cell r="E355">
            <v>0</v>
          </cell>
          <cell r="F355">
            <v>29</v>
          </cell>
          <cell r="G355">
            <v>39</v>
          </cell>
          <cell r="H355">
            <v>0</v>
          </cell>
          <cell r="I355">
            <v>51</v>
          </cell>
          <cell r="J355">
            <v>127</v>
          </cell>
        </row>
        <row r="356">
          <cell r="B356" t="str">
            <v>Netfinity Others</v>
          </cell>
          <cell r="C356" t="str">
            <v>84775JG</v>
          </cell>
          <cell r="F356">
            <v>2</v>
          </cell>
          <cell r="J356">
            <v>2</v>
          </cell>
        </row>
        <row r="357">
          <cell r="B357" t="str">
            <v>Netfinity Others</v>
          </cell>
          <cell r="C357" t="str">
            <v>865345Y</v>
          </cell>
          <cell r="D357">
            <v>1</v>
          </cell>
          <cell r="J357">
            <v>1</v>
          </cell>
        </row>
        <row r="358">
          <cell r="B358" t="str">
            <v>Netfinity Others</v>
          </cell>
          <cell r="C358" t="str">
            <v>865532Y</v>
          </cell>
          <cell r="D358">
            <v>2</v>
          </cell>
          <cell r="I358">
            <v>0</v>
          </cell>
          <cell r="J358">
            <v>2</v>
          </cell>
        </row>
        <row r="359">
          <cell r="B359" t="str">
            <v>Netfinity Others</v>
          </cell>
          <cell r="C359" t="str">
            <v>86553JA</v>
          </cell>
          <cell r="D359">
            <v>6</v>
          </cell>
          <cell r="J359">
            <v>6</v>
          </cell>
        </row>
        <row r="360">
          <cell r="B360" t="str">
            <v>Netfinity Others</v>
          </cell>
          <cell r="C360" t="str">
            <v>86553JC</v>
          </cell>
          <cell r="D360">
            <v>1</v>
          </cell>
          <cell r="J360">
            <v>1</v>
          </cell>
        </row>
        <row r="361">
          <cell r="B361" t="str">
            <v>Netfinity Others</v>
          </cell>
          <cell r="C361" t="str">
            <v>865731Y</v>
          </cell>
          <cell r="I361">
            <v>0</v>
          </cell>
          <cell r="J361">
            <v>0</v>
          </cell>
        </row>
        <row r="362">
          <cell r="B362" t="str">
            <v>Netfinity Others</v>
          </cell>
          <cell r="C362" t="str">
            <v>86573JH</v>
          </cell>
          <cell r="H362">
            <v>0</v>
          </cell>
          <cell r="J362">
            <v>0</v>
          </cell>
        </row>
        <row r="363">
          <cell r="B363" t="str">
            <v>Netfinity Others</v>
          </cell>
          <cell r="C363" t="str">
            <v>86573SJ</v>
          </cell>
          <cell r="H363">
            <v>1</v>
          </cell>
          <cell r="J363">
            <v>1</v>
          </cell>
        </row>
        <row r="364">
          <cell r="B364" t="str">
            <v>Netfinity Others</v>
          </cell>
          <cell r="C364" t="str">
            <v>86573TJ</v>
          </cell>
          <cell r="H364">
            <v>0</v>
          </cell>
          <cell r="J364">
            <v>0</v>
          </cell>
        </row>
        <row r="365">
          <cell r="B365" t="str">
            <v>Netfinity Others</v>
          </cell>
          <cell r="C365" t="str">
            <v>865941Y</v>
          </cell>
          <cell r="D365">
            <v>0</v>
          </cell>
          <cell r="J365">
            <v>0</v>
          </cell>
        </row>
        <row r="366">
          <cell r="B366" t="str">
            <v>Netfinity Others</v>
          </cell>
          <cell r="C366" t="str">
            <v>865961Y</v>
          </cell>
          <cell r="D366">
            <v>1</v>
          </cell>
          <cell r="J366">
            <v>1</v>
          </cell>
        </row>
        <row r="367">
          <cell r="B367" t="str">
            <v>Netfinity Others</v>
          </cell>
          <cell r="C367" t="str">
            <v>865981Y</v>
          </cell>
          <cell r="D367">
            <v>1</v>
          </cell>
          <cell r="G367">
            <v>19</v>
          </cell>
          <cell r="I367">
            <v>7</v>
          </cell>
          <cell r="J367">
            <v>27</v>
          </cell>
        </row>
        <row r="368">
          <cell r="B368" t="str">
            <v>Netfinity Others</v>
          </cell>
          <cell r="C368" t="str">
            <v>86598JG</v>
          </cell>
          <cell r="H368">
            <v>0</v>
          </cell>
          <cell r="J368">
            <v>0</v>
          </cell>
        </row>
        <row r="369">
          <cell r="B369" t="str">
            <v>Netfinity Others</v>
          </cell>
          <cell r="C369" t="str">
            <v>86622RY</v>
          </cell>
          <cell r="F369">
            <v>0</v>
          </cell>
          <cell r="J369">
            <v>0</v>
          </cell>
        </row>
        <row r="370">
          <cell r="B370" t="str">
            <v>Netfinity Others</v>
          </cell>
          <cell r="C370" t="str">
            <v>866261Y</v>
          </cell>
          <cell r="D370">
            <v>1</v>
          </cell>
          <cell r="J370">
            <v>1</v>
          </cell>
        </row>
        <row r="371">
          <cell r="B371" t="str">
            <v>Netfinity Others</v>
          </cell>
          <cell r="C371" t="str">
            <v>86626RY</v>
          </cell>
          <cell r="D371">
            <v>1</v>
          </cell>
          <cell r="J371">
            <v>1</v>
          </cell>
        </row>
        <row r="372">
          <cell r="B372" t="str">
            <v>Netfinity Others</v>
          </cell>
          <cell r="C372" t="str">
            <v>86645BJ</v>
          </cell>
          <cell r="D372">
            <v>1</v>
          </cell>
          <cell r="J372">
            <v>1</v>
          </cell>
        </row>
        <row r="373">
          <cell r="B373" t="str">
            <v>PWS Others</v>
          </cell>
          <cell r="D373">
            <v>29</v>
          </cell>
          <cell r="E373">
            <v>0</v>
          </cell>
          <cell r="F373">
            <v>0</v>
          </cell>
          <cell r="G373">
            <v>25</v>
          </cell>
          <cell r="H373">
            <v>9</v>
          </cell>
          <cell r="I373">
            <v>0</v>
          </cell>
          <cell r="J373">
            <v>63</v>
          </cell>
        </row>
        <row r="374">
          <cell r="B374" t="str">
            <v>PWS Others</v>
          </cell>
          <cell r="C374" t="str">
            <v>686631J</v>
          </cell>
          <cell r="D374">
            <v>4</v>
          </cell>
          <cell r="H374">
            <v>1</v>
          </cell>
          <cell r="J374">
            <v>5</v>
          </cell>
        </row>
        <row r="375">
          <cell r="B375" t="str">
            <v>PWS Others</v>
          </cell>
          <cell r="C375" t="str">
            <v>686641J</v>
          </cell>
          <cell r="D375">
            <v>3</v>
          </cell>
          <cell r="J375">
            <v>3</v>
          </cell>
        </row>
        <row r="376">
          <cell r="B376" t="str">
            <v>PWS Others</v>
          </cell>
          <cell r="C376" t="str">
            <v>686752J</v>
          </cell>
          <cell r="D376">
            <v>3</v>
          </cell>
          <cell r="H376">
            <v>8</v>
          </cell>
          <cell r="J376">
            <v>11</v>
          </cell>
        </row>
        <row r="377">
          <cell r="B377" t="str">
            <v>PWS Others</v>
          </cell>
          <cell r="C377" t="str">
            <v>686830J</v>
          </cell>
          <cell r="D377">
            <v>1</v>
          </cell>
          <cell r="H377">
            <v>0</v>
          </cell>
          <cell r="J377">
            <v>1</v>
          </cell>
        </row>
        <row r="378">
          <cell r="B378" t="str">
            <v>PWS Others</v>
          </cell>
          <cell r="C378" t="str">
            <v>686835J</v>
          </cell>
          <cell r="D378">
            <v>1</v>
          </cell>
          <cell r="J378">
            <v>1</v>
          </cell>
        </row>
        <row r="379">
          <cell r="B379" t="str">
            <v>PWS Others</v>
          </cell>
          <cell r="C379" t="str">
            <v>686891J</v>
          </cell>
          <cell r="D379">
            <v>1</v>
          </cell>
          <cell r="J379">
            <v>1</v>
          </cell>
        </row>
        <row r="380">
          <cell r="B380" t="str">
            <v>PWS Others</v>
          </cell>
          <cell r="C380" t="str">
            <v>686892J</v>
          </cell>
          <cell r="D380">
            <v>2</v>
          </cell>
          <cell r="J380">
            <v>2</v>
          </cell>
        </row>
        <row r="381">
          <cell r="B381" t="str">
            <v>PWS Others</v>
          </cell>
          <cell r="C381" t="str">
            <v>688995J</v>
          </cell>
          <cell r="D381">
            <v>6</v>
          </cell>
          <cell r="J381">
            <v>6</v>
          </cell>
        </row>
        <row r="382">
          <cell r="B382" t="str">
            <v>PWS Others</v>
          </cell>
          <cell r="C382" t="str">
            <v>689392J</v>
          </cell>
          <cell r="D382">
            <v>8</v>
          </cell>
          <cell r="G382">
            <v>1</v>
          </cell>
          <cell r="J382">
            <v>9</v>
          </cell>
        </row>
        <row r="383">
          <cell r="B383" t="str">
            <v>PWS Others</v>
          </cell>
          <cell r="C383" t="str">
            <v>689394J</v>
          </cell>
          <cell r="G383">
            <v>24</v>
          </cell>
          <cell r="J383">
            <v>24</v>
          </cell>
        </row>
      </sheetData>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2Qtr Act"/>
      <sheetName val="Month Bridge"/>
      <sheetName val="Bridge"/>
      <sheetName val="Jul Assess"/>
      <sheetName val="Jul Rdmp"/>
      <sheetName val="skew"/>
      <sheetName val="Qtr Assess"/>
      <sheetName val="Qtr CTC"/>
      <sheetName val="Fcst Roadmap"/>
      <sheetName val="Revbycty"/>
      <sheetName val="Non BMC"/>
      <sheetName val="HC"/>
      <sheetName val="HC Bridge"/>
      <sheetName val="Exp"/>
      <sheetName val="Express Metrics"/>
      <sheetName val="Express"/>
      <sheetName val="Top 25 Cust"/>
      <sheetName val="TOS"/>
      <sheetName val="Metrics"/>
      <sheetName val="BS Fcst"/>
      <sheetName val="Key Rec"/>
      <sheetName val="DSO Top10_LNV"/>
      <sheetName val="DSO Top10_IBM"/>
      <sheetName val="AR Aging"/>
      <sheetName val="Inv&amp; Capital"/>
      <sheetName val="Cash"/>
      <sheetName val="Action"/>
      <sheetName val="Backup"/>
      <sheetName val="2Q_Revbycty"/>
      <sheetName val="Monthly Assess CTC"/>
      <sheetName val="CDT Tracker"/>
      <sheetName val="MObile Tracker"/>
      <sheetName val="Headcount"/>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kew review"/>
      <sheetName val="3Q Risk BM recommendation"/>
      <sheetName val="3Q Risk first submission"/>
      <sheetName val="2QMONTH"/>
      <sheetName val="SUMMARY"/>
      <sheetName val="1Q"/>
      <sheetName val="2Q"/>
      <sheetName val="1QMONTH"/>
      <sheetName val="MISC"/>
      <sheetName val="QTDtrend"/>
      <sheetName val="CAtrend"/>
      <sheetName val="REVtrend"/>
      <sheetName val="AUR"/>
      <sheetName v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POR"/>
      <sheetName val="Change History"/>
      <sheetName val="Notes"/>
      <sheetName val="BOM Loadsheet"/>
      <sheetName val="Life Cycle"/>
      <sheetName val="Country Matrix "/>
      <sheetName val="CFAAS"/>
      <sheetName val="SBB Table"/>
      <sheetName val="Building Block"/>
      <sheetName val="Specs"/>
      <sheetName val="Model Assignment"/>
      <sheetName val="Model Numbering "/>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 History"/>
      <sheetName val="CFAAS"/>
      <sheetName val="Yuk3 Table"/>
      <sheetName val="Model Table"/>
      <sheetName val="Config. Memo"/>
      <sheetName val="BOM History "/>
      <sheetName val="BOM ver 1.1"/>
      <sheetName val="YUK3D POR"/>
      <sheetName val="Country Matrix ver 4"/>
      <sheetName val="Life Cycle"/>
      <sheetName val="Nomenclature"/>
      <sheetName val="Specs"/>
      <sheetName val="OD"/>
      <sheetName val="Shell Matrix"/>
      <sheetName val="Building Blocks"/>
      <sheetName val="MTM Count"/>
      <sheetName val="MTM Naming"/>
    </sheetNames>
    <sheetDataSet>
      <sheetData sheetId="0"/>
      <sheetData sheetId="1"/>
      <sheetData sheetId="2" refreshError="1">
        <row r="6">
          <cell r="C6">
            <v>2887</v>
          </cell>
        </row>
        <row r="7">
          <cell r="C7">
            <v>2888</v>
          </cell>
        </row>
        <row r="8">
          <cell r="C8">
            <v>2889</v>
          </cell>
        </row>
        <row r="9">
          <cell r="C9">
            <v>2894</v>
          </cell>
        </row>
        <row r="10">
          <cell r="C10">
            <v>2895</v>
          </cell>
        </row>
        <row r="11">
          <cell r="C11">
            <v>2883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ete Tab"/>
      <sheetName val="File Used"/>
      <sheetName val="SUM"/>
      <sheetName val="Price List"/>
      <sheetName val="BC"/>
      <sheetName val="Built"/>
      <sheetName val="Assumption"/>
      <sheetName val="PFV"/>
      <sheetName val="Validation"/>
      <sheetName val="Macro's"/>
    </sheetNames>
    <sheetDataSet>
      <sheetData sheetId="0"/>
      <sheetData sheetId="1"/>
      <sheetData sheetId="2"/>
      <sheetData sheetId="3"/>
      <sheetData sheetId="4"/>
      <sheetData sheetId="5"/>
      <sheetData sheetId="6"/>
      <sheetData sheetId="7"/>
      <sheetData sheetId="8">
        <row r="50">
          <cell r="A50" t="str">
            <v>Tower</v>
          </cell>
        </row>
        <row r="51">
          <cell r="A51" t="str">
            <v>Desktop</v>
          </cell>
        </row>
        <row r="52">
          <cell r="A52" t="str">
            <v>SFF</v>
          </cell>
        </row>
        <row r="53">
          <cell r="A53" t="str">
            <v>Eco USFF</v>
          </cell>
        </row>
        <row r="54">
          <cell r="A54" t="str">
            <v>USFF</v>
          </cell>
        </row>
        <row r="55">
          <cell r="A55" t="str">
            <v>AIO</v>
          </cell>
        </row>
      </sheetData>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rizontal Work"/>
      <sheetName val="SUMMARY&lt;ALL&gt;0310FL"/>
      <sheetName val="Summary&lt;Visual&gt;0310FL"/>
      <sheetName val="CA_REV_BKLG_INV&lt;VIS&gt;0310FL"/>
      <sheetName val="&lt;CHNNEL Ratio&gt;0310FL"/>
      <sheetName val="Check vs LastDay0310FL"/>
      <sheetName val="CA_REV_BKLG_INV&lt;SYS&gt;0310FL"/>
      <sheetName val="CA_REV_BKLG_INV&lt;VLH&gt;0310FL"/>
      <sheetName val="CA_REV_BKLG_INV&lt;OPT&gt;0310FL"/>
      <sheetName val="CA_REV_BKLG_INV&lt;ALL&gt;0310FL"/>
    </sheetNames>
    <sheetDataSet>
      <sheetData sheetId="0" refreshError="1"/>
      <sheetData sheetId="1" refreshError="1">
        <row r="48">
          <cell r="BM48" t="str">
            <v>伸び（REV）</v>
          </cell>
        </row>
        <row r="49">
          <cell r="BM49">
            <v>0</v>
          </cell>
          <cell r="BN49" t="str">
            <v>Options ALL</v>
          </cell>
        </row>
        <row r="50">
          <cell r="BM50">
            <v>0</v>
          </cell>
          <cell r="BN50" t="str">
            <v>Server Option</v>
          </cell>
        </row>
        <row r="51">
          <cell r="BM51">
            <v>0</v>
          </cell>
          <cell r="BN51" t="str">
            <v>PWS</v>
          </cell>
        </row>
        <row r="52">
          <cell r="BM52">
            <v>0</v>
          </cell>
          <cell r="BN52" t="str">
            <v>NHD</v>
          </cell>
        </row>
        <row r="53">
          <cell r="BM53">
            <v>0</v>
          </cell>
          <cell r="BN53" t="str">
            <v>44 only</v>
          </cell>
        </row>
        <row r="54">
          <cell r="BM54">
            <v>0</v>
          </cell>
          <cell r="BN54" t="str">
            <v>MOB</v>
          </cell>
        </row>
        <row r="55">
          <cell r="BM55">
            <v>0</v>
          </cell>
          <cell r="BN55" t="str">
            <v>CDT</v>
          </cell>
        </row>
        <row r="56">
          <cell r="BM56">
            <v>0</v>
          </cell>
          <cell r="BN56" t="str">
            <v>OBI Total</v>
          </cell>
        </row>
        <row r="57">
          <cell r="BM57">
            <v>0</v>
          </cell>
          <cell r="BN57">
            <v>0</v>
          </cell>
        </row>
        <row r="58">
          <cell r="BM58">
            <v>0</v>
          </cell>
          <cell r="BN58" t="str">
            <v>CRT</v>
          </cell>
        </row>
        <row r="59">
          <cell r="BM59">
            <v>0</v>
          </cell>
          <cell r="BN59" t="str">
            <v>TFT</v>
          </cell>
        </row>
        <row r="60">
          <cell r="BM60">
            <v>0</v>
          </cell>
          <cell r="BN60" t="str">
            <v>DSP</v>
          </cell>
        </row>
        <row r="61">
          <cell r="BM61">
            <v>0</v>
          </cell>
          <cell r="BN61" t="str">
            <v>VISULA TOT</v>
          </cell>
        </row>
        <row r="62">
          <cell r="BM62">
            <v>0</v>
          </cell>
          <cell r="BN62">
            <v>0</v>
          </cell>
        </row>
        <row r="63">
          <cell r="BM63">
            <v>0</v>
          </cell>
          <cell r="BN63" t="str">
            <v>CDT-KIT</v>
          </cell>
        </row>
        <row r="64">
          <cell r="BM64">
            <v>0</v>
          </cell>
          <cell r="BN64" t="str">
            <v>VLH-KIT</v>
          </cell>
        </row>
        <row r="65">
          <cell r="BM65">
            <v>0</v>
          </cell>
          <cell r="BN65" t="str">
            <v>KIT-TOT</v>
          </cell>
        </row>
        <row r="66">
          <cell r="BM66">
            <v>0</v>
          </cell>
          <cell r="BN66">
            <v>0</v>
          </cell>
        </row>
        <row r="67">
          <cell r="BM67">
            <v>0</v>
          </cell>
          <cell r="BN67">
            <v>0</v>
          </cell>
        </row>
        <row r="68">
          <cell r="BM68">
            <v>0</v>
          </cell>
          <cell r="BN68">
            <v>0</v>
          </cell>
        </row>
        <row r="69">
          <cell r="BM69">
            <v>0</v>
          </cell>
          <cell r="BN69">
            <v>0</v>
          </cell>
        </row>
        <row r="70">
          <cell r="BM70">
            <v>0</v>
          </cell>
          <cell r="BN70" t="str">
            <v>VLH ALL</v>
          </cell>
        </row>
        <row r="71">
          <cell r="BM71">
            <v>0</v>
          </cell>
          <cell r="BN71">
            <v>0</v>
          </cell>
        </row>
        <row r="72">
          <cell r="BM72">
            <v>0</v>
          </cell>
          <cell r="BN72">
            <v>0</v>
          </cell>
        </row>
        <row r="73">
          <cell r="BM73">
            <v>0</v>
          </cell>
          <cell r="BN73">
            <v>0</v>
          </cell>
        </row>
        <row r="74">
          <cell r="BM74">
            <v>0</v>
          </cell>
          <cell r="BN74" t="str">
            <v>COMMUNICATION</v>
          </cell>
        </row>
        <row r="75">
          <cell r="BM75">
            <v>0</v>
          </cell>
          <cell r="BN75" t="str">
            <v>MEMORY</v>
          </cell>
        </row>
        <row r="76">
          <cell r="BM76">
            <v>0</v>
          </cell>
          <cell r="BN76" t="str">
            <v>MULTIMEDIA</v>
          </cell>
        </row>
        <row r="77">
          <cell r="BM77">
            <v>0</v>
          </cell>
          <cell r="BN77" t="str">
            <v>OTHERS</v>
          </cell>
        </row>
        <row r="78">
          <cell r="BM78">
            <v>0</v>
          </cell>
          <cell r="BN78" t="str">
            <v>STORAGE</v>
          </cell>
        </row>
        <row r="79">
          <cell r="BM79">
            <v>0</v>
          </cell>
          <cell r="BN79" t="str">
            <v>Total</v>
          </cell>
        </row>
        <row r="80">
          <cell r="BM80">
            <v>0</v>
          </cell>
          <cell r="BN80">
            <v>0</v>
          </cell>
        </row>
        <row r="81">
          <cell r="BM81">
            <v>0</v>
          </cell>
          <cell r="BN81" t="str">
            <v>CTO-D</v>
          </cell>
        </row>
        <row r="82">
          <cell r="BM82">
            <v>0</v>
          </cell>
          <cell r="BN82" t="str">
            <v>CTO-M</v>
          </cell>
        </row>
        <row r="83">
          <cell r="BM83">
            <v>0</v>
          </cell>
          <cell r="BN83">
            <v>0</v>
          </cell>
        </row>
        <row r="84">
          <cell r="BM84">
            <v>0</v>
          </cell>
          <cell r="BN84" t="str">
            <v>SYSTEM TOTAL</v>
          </cell>
        </row>
        <row r="85">
          <cell r="BM85">
            <v>0</v>
          </cell>
          <cell r="BN85" t="str">
            <v xml:space="preserve"> COMMERCIAL</v>
          </cell>
        </row>
        <row r="86">
          <cell r="BM86">
            <v>0</v>
          </cell>
          <cell r="BN86" t="str">
            <v xml:space="preserve"> CONSUMER</v>
          </cell>
        </row>
        <row r="87">
          <cell r="BM87">
            <v>0</v>
          </cell>
          <cell r="BN87" t="str">
            <v xml:space="preserve"> MOBILE</v>
          </cell>
        </row>
        <row r="88">
          <cell r="BM88">
            <v>0</v>
          </cell>
          <cell r="BN88">
            <v>0</v>
          </cell>
        </row>
        <row r="89">
          <cell r="BM89">
            <v>0</v>
          </cell>
          <cell r="BN89" t="str">
            <v xml:space="preserve"> PWS</v>
          </cell>
        </row>
        <row r="90">
          <cell r="BM90">
            <v>0</v>
          </cell>
          <cell r="BN90" t="str">
            <v xml:space="preserve"> SERVER</v>
          </cell>
        </row>
        <row r="91">
          <cell r="BM91">
            <v>0</v>
          </cell>
          <cell r="BN91" t="str">
            <v xml:space="preserve"> OTHER</v>
          </cell>
        </row>
        <row r="92">
          <cell r="BM92">
            <v>0</v>
          </cell>
          <cell r="BN92" t="str">
            <v xml:space="preserve"> CROSS</v>
          </cell>
        </row>
        <row r="143">
          <cell r="BM143" t="str">
            <v>伸び（CA）</v>
          </cell>
        </row>
        <row r="144">
          <cell r="BM144">
            <v>0</v>
          </cell>
          <cell r="BN144" t="str">
            <v>Options ALL</v>
          </cell>
        </row>
        <row r="145">
          <cell r="BM145">
            <v>0</v>
          </cell>
          <cell r="BN145" t="str">
            <v>Server Option</v>
          </cell>
        </row>
        <row r="146">
          <cell r="BM146">
            <v>0</v>
          </cell>
          <cell r="BN146" t="str">
            <v>PWS</v>
          </cell>
        </row>
        <row r="147">
          <cell r="BM147">
            <v>0</v>
          </cell>
          <cell r="BN147" t="str">
            <v>NHD</v>
          </cell>
        </row>
        <row r="148">
          <cell r="BM148">
            <v>0</v>
          </cell>
          <cell r="BN148" t="str">
            <v>44 only</v>
          </cell>
        </row>
        <row r="149">
          <cell r="BM149">
            <v>0</v>
          </cell>
          <cell r="BN149" t="str">
            <v>MOB</v>
          </cell>
        </row>
        <row r="150">
          <cell r="BM150">
            <v>0</v>
          </cell>
          <cell r="BN150" t="str">
            <v>CDT</v>
          </cell>
        </row>
        <row r="151">
          <cell r="BM151">
            <v>0</v>
          </cell>
          <cell r="BN151" t="str">
            <v>OBI Total</v>
          </cell>
        </row>
        <row r="152">
          <cell r="BM152">
            <v>0</v>
          </cell>
          <cell r="BN152">
            <v>0</v>
          </cell>
        </row>
        <row r="153">
          <cell r="BM153">
            <v>0</v>
          </cell>
          <cell r="BN153" t="str">
            <v>CRT</v>
          </cell>
        </row>
        <row r="154">
          <cell r="BM154">
            <v>0</v>
          </cell>
          <cell r="BN154" t="str">
            <v>TFT</v>
          </cell>
        </row>
        <row r="155">
          <cell r="BM155">
            <v>0</v>
          </cell>
          <cell r="BN155" t="str">
            <v>DSP</v>
          </cell>
        </row>
        <row r="156">
          <cell r="BM156">
            <v>0</v>
          </cell>
          <cell r="BN156" t="str">
            <v>VISULA TOT</v>
          </cell>
        </row>
        <row r="157">
          <cell r="BM157">
            <v>0</v>
          </cell>
          <cell r="BN157">
            <v>0</v>
          </cell>
        </row>
        <row r="158">
          <cell r="BM158">
            <v>0</v>
          </cell>
          <cell r="BN158" t="str">
            <v>CDT-KIT</v>
          </cell>
        </row>
        <row r="159">
          <cell r="BM159">
            <v>0</v>
          </cell>
          <cell r="BN159" t="str">
            <v>VLH-KIT</v>
          </cell>
        </row>
        <row r="160">
          <cell r="BM160">
            <v>0</v>
          </cell>
          <cell r="BN160" t="str">
            <v>KIT-TOT</v>
          </cell>
        </row>
        <row r="161">
          <cell r="BM161">
            <v>0</v>
          </cell>
          <cell r="BN161">
            <v>0</v>
          </cell>
        </row>
        <row r="162">
          <cell r="BM162">
            <v>0</v>
          </cell>
          <cell r="BN162" t="str">
            <v>CRT ATCH_%</v>
          </cell>
        </row>
        <row r="163">
          <cell r="BM163">
            <v>0</v>
          </cell>
          <cell r="BN163" t="str">
            <v>TFT ATCH_%</v>
          </cell>
        </row>
        <row r="164">
          <cell r="BM164">
            <v>0</v>
          </cell>
          <cell r="BN164">
            <v>0</v>
          </cell>
        </row>
        <row r="165">
          <cell r="BM165">
            <v>0</v>
          </cell>
          <cell r="BN165" t="str">
            <v>VLH ALL</v>
          </cell>
        </row>
        <row r="166">
          <cell r="BM166">
            <v>0</v>
          </cell>
          <cell r="BN166">
            <v>0</v>
          </cell>
        </row>
        <row r="167">
          <cell r="BM167">
            <v>0</v>
          </cell>
          <cell r="BN167">
            <v>0</v>
          </cell>
        </row>
        <row r="168">
          <cell r="BM168">
            <v>0</v>
          </cell>
          <cell r="BN168">
            <v>0</v>
          </cell>
        </row>
        <row r="169">
          <cell r="BM169">
            <v>0</v>
          </cell>
          <cell r="BN169" t="str">
            <v>COMMUNICATION</v>
          </cell>
        </row>
        <row r="170">
          <cell r="BM170">
            <v>0</v>
          </cell>
          <cell r="BN170" t="str">
            <v>MEMORY</v>
          </cell>
        </row>
        <row r="171">
          <cell r="BM171">
            <v>0</v>
          </cell>
          <cell r="BN171" t="str">
            <v>MULTIMEDIA</v>
          </cell>
        </row>
        <row r="172">
          <cell r="BM172">
            <v>0</v>
          </cell>
          <cell r="BN172" t="str">
            <v>OTHERS</v>
          </cell>
        </row>
        <row r="173">
          <cell r="BM173">
            <v>0</v>
          </cell>
          <cell r="BN173" t="str">
            <v>STORAGE</v>
          </cell>
        </row>
        <row r="174">
          <cell r="BM174">
            <v>0</v>
          </cell>
          <cell r="BN174" t="str">
            <v>Total</v>
          </cell>
        </row>
        <row r="175">
          <cell r="BM175">
            <v>0</v>
          </cell>
          <cell r="BN175">
            <v>0</v>
          </cell>
        </row>
        <row r="176">
          <cell r="BM176">
            <v>0</v>
          </cell>
          <cell r="BN176" t="str">
            <v>CTO-D</v>
          </cell>
        </row>
        <row r="177">
          <cell r="BM177">
            <v>0</v>
          </cell>
          <cell r="BN177" t="str">
            <v>CTO-M</v>
          </cell>
        </row>
        <row r="178">
          <cell r="BM178">
            <v>0</v>
          </cell>
          <cell r="BN178">
            <v>0</v>
          </cell>
        </row>
        <row r="179">
          <cell r="BM179">
            <v>0</v>
          </cell>
          <cell r="BN179" t="str">
            <v>SYSTEM TOTAL</v>
          </cell>
        </row>
        <row r="180">
          <cell r="BM180">
            <v>0</v>
          </cell>
          <cell r="BN180" t="str">
            <v xml:space="preserve"> COMMERCIAL</v>
          </cell>
        </row>
        <row r="181">
          <cell r="BM181">
            <v>0</v>
          </cell>
          <cell r="BN181" t="str">
            <v xml:space="preserve"> CONSUMER</v>
          </cell>
        </row>
        <row r="182">
          <cell r="BM182">
            <v>0</v>
          </cell>
          <cell r="BN182" t="str">
            <v xml:space="preserve"> MOBILE</v>
          </cell>
        </row>
        <row r="183">
          <cell r="BM183">
            <v>0</v>
          </cell>
          <cell r="BN183">
            <v>0</v>
          </cell>
        </row>
        <row r="184">
          <cell r="BM184">
            <v>0</v>
          </cell>
          <cell r="BN184" t="str">
            <v xml:space="preserve"> PWS</v>
          </cell>
        </row>
        <row r="185">
          <cell r="BM185">
            <v>0</v>
          </cell>
          <cell r="BN185" t="str">
            <v xml:space="preserve"> SERVER</v>
          </cell>
        </row>
        <row r="186">
          <cell r="BM186">
            <v>0</v>
          </cell>
          <cell r="BN186" t="str">
            <v xml:space="preserve"> OTHER</v>
          </cell>
        </row>
        <row r="187">
          <cell r="BM187">
            <v>0</v>
          </cell>
          <cell r="BN187" t="str">
            <v xml:space="preserve"> CROSS</v>
          </cell>
        </row>
      </sheetData>
      <sheetData sheetId="2" refreshError="1"/>
      <sheetData sheetId="3" refreshError="1">
        <row r="119">
          <cell r="AX119">
            <v>3247610.7333333329</v>
          </cell>
          <cell r="AY119">
            <v>4313512.7904761899</v>
          </cell>
          <cell r="AZ119">
            <v>11091361.133333333</v>
          </cell>
          <cell r="BA119">
            <v>18652484.657142859</v>
          </cell>
          <cell r="BE119">
            <v>2370549.333333333</v>
          </cell>
          <cell r="BF119">
            <v>4131204.1142857145</v>
          </cell>
          <cell r="BG119">
            <v>10068824.466666665</v>
          </cell>
          <cell r="BH119">
            <v>16570577.914285718</v>
          </cell>
          <cell r="BL119">
            <v>4348906.2</v>
          </cell>
          <cell r="BM119">
            <v>5055954.7523809522</v>
          </cell>
          <cell r="BN119">
            <v>10287644.114285715</v>
          </cell>
          <cell r="BO119">
            <v>19692505.066666663</v>
          </cell>
          <cell r="BS119">
            <v>4405009.9809523812</v>
          </cell>
          <cell r="BT119">
            <v>0</v>
          </cell>
          <cell r="BU119">
            <v>0</v>
          </cell>
          <cell r="BV119">
            <v>4405009.9809523812</v>
          </cell>
          <cell r="BW119">
            <v>59320577.619047597</v>
          </cell>
          <cell r="BX119">
            <v>2338805.3714285712</v>
          </cell>
          <cell r="BY119">
            <v>3051396.7809523805</v>
          </cell>
          <cell r="BZ119">
            <v>8309002.4666666677</v>
          </cell>
          <cell r="CA119">
            <v>13699204.619047618</v>
          </cell>
          <cell r="CB119">
            <v>2452728.0285714287</v>
          </cell>
          <cell r="CC119">
            <v>3257979.7142857146</v>
          </cell>
          <cell r="CD119">
            <v>8564426.6476190481</v>
          </cell>
          <cell r="CE119">
            <v>14275134.39047619</v>
          </cell>
          <cell r="CF119">
            <v>4778615.3809523815</v>
          </cell>
          <cell r="CG119">
            <v>4684377.1238095239</v>
          </cell>
          <cell r="CH119">
            <v>8418603.0571428575</v>
          </cell>
          <cell r="CI119">
            <v>17881595.561904762</v>
          </cell>
          <cell r="CJ119">
            <v>3850806.7047619047</v>
          </cell>
          <cell r="CK119">
            <v>0</v>
          </cell>
          <cell r="CL119">
            <v>0</v>
          </cell>
          <cell r="CM119">
            <v>3850806.7047619047</v>
          </cell>
          <cell r="CN119">
            <v>49706741.276190482</v>
          </cell>
          <cell r="CO119">
            <v>908805.36190476199</v>
          </cell>
          <cell r="CP119">
            <v>1262116.0095238094</v>
          </cell>
          <cell r="CQ119">
            <v>2782358.6666666665</v>
          </cell>
          <cell r="CR119">
            <v>4953280.0380952377</v>
          </cell>
          <cell r="CT119">
            <v>-82178.695238095184</v>
          </cell>
          <cell r="CU119">
            <v>873224.4</v>
          </cell>
          <cell r="CV119">
            <v>1504397.8190476191</v>
          </cell>
          <cell r="CW119">
            <v>2295443.5238095243</v>
          </cell>
          <cell r="CY119">
            <v>-429709.18095238111</v>
          </cell>
          <cell r="CZ119">
            <v>371577.62857142865</v>
          </cell>
          <cell r="DA119">
            <v>1869041.057142857</v>
          </cell>
          <cell r="DB119">
            <v>1810909.5047619042</v>
          </cell>
          <cell r="DD119">
            <v>554203.27619047649</v>
          </cell>
          <cell r="DE119">
            <v>0</v>
          </cell>
          <cell r="DF119">
            <v>0</v>
          </cell>
          <cell r="DG119">
            <v>554203.27619047649</v>
          </cell>
          <cell r="DI119">
            <v>9613836.342857141</v>
          </cell>
          <cell r="DJ119">
            <v>59059.199999999997</v>
          </cell>
          <cell r="DK119">
            <v>4464069.1809523813</v>
          </cell>
          <cell r="DL119">
            <v>3900807.1809523813</v>
          </cell>
          <cell r="DM119">
            <v>563262.00000000023</v>
          </cell>
          <cell r="DN119">
            <v>63866.114285714291</v>
          </cell>
          <cell r="DO119">
            <v>428662.11428571428</v>
          </cell>
          <cell r="DP119">
            <v>728735.60000000009</v>
          </cell>
          <cell r="DQ119">
            <v>295.2</v>
          </cell>
          <cell r="DR119">
            <v>5621466.8952380959</v>
          </cell>
          <cell r="DS119">
            <v>4783713.3999999994</v>
          </cell>
          <cell r="DT119">
            <v>837753.49523809552</v>
          </cell>
        </row>
        <row r="120">
          <cell r="AX120">
            <v>419176.77142857137</v>
          </cell>
          <cell r="AY120">
            <v>581010.87619047612</v>
          </cell>
          <cell r="AZ120">
            <v>733882.56190476194</v>
          </cell>
          <cell r="BA120">
            <v>1734070.2095238098</v>
          </cell>
          <cell r="BE120">
            <v>518560.66666666669</v>
          </cell>
          <cell r="BF120">
            <v>352783.07619047619</v>
          </cell>
          <cell r="BG120">
            <v>442261.70476190478</v>
          </cell>
          <cell r="BH120">
            <v>1313605.4476190479</v>
          </cell>
          <cell r="BL120">
            <v>307694.26666666666</v>
          </cell>
          <cell r="BM120">
            <v>298462.00952380954</v>
          </cell>
          <cell r="BN120">
            <v>453410.43809523806</v>
          </cell>
          <cell r="BO120">
            <v>1059566.7142857143</v>
          </cell>
          <cell r="BS120">
            <v>311339.86666666664</v>
          </cell>
          <cell r="BT120">
            <v>0</v>
          </cell>
          <cell r="BU120">
            <v>0</v>
          </cell>
          <cell r="BV120">
            <v>311339.86666666664</v>
          </cell>
          <cell r="BW120">
            <v>4418582.2380952379</v>
          </cell>
          <cell r="BX120">
            <v>306208.47619047615</v>
          </cell>
          <cell r="BY120">
            <v>428981.98095238098</v>
          </cell>
          <cell r="BZ120">
            <v>517536.50476190483</v>
          </cell>
          <cell r="CA120">
            <v>1252726.9619047616</v>
          </cell>
          <cell r="CB120">
            <v>381857.09523809527</v>
          </cell>
          <cell r="CC120">
            <v>259192.46666666665</v>
          </cell>
          <cell r="CD120">
            <v>312740</v>
          </cell>
          <cell r="CE120">
            <v>953789.56190476194</v>
          </cell>
          <cell r="CF120">
            <v>219735.39047619043</v>
          </cell>
          <cell r="CG120">
            <v>211279.06666666665</v>
          </cell>
          <cell r="CH120">
            <v>303519.47619047621</v>
          </cell>
          <cell r="CI120">
            <v>734533.93333333335</v>
          </cell>
          <cell r="CJ120">
            <v>206801.74285714285</v>
          </cell>
          <cell r="CK120">
            <v>0</v>
          </cell>
          <cell r="CL120">
            <v>0</v>
          </cell>
          <cell r="CM120">
            <v>206801.74285714285</v>
          </cell>
          <cell r="CN120">
            <v>3147852.2000000011</v>
          </cell>
          <cell r="CO120">
            <v>112968.29523809525</v>
          </cell>
          <cell r="CP120">
            <v>152028.89523809525</v>
          </cell>
          <cell r="CQ120">
            <v>216346.05714285714</v>
          </cell>
          <cell r="CR120">
            <v>481343.24761904776</v>
          </cell>
          <cell r="CT120">
            <v>136703.57142857139</v>
          </cell>
          <cell r="CU120">
            <v>93590.609523809515</v>
          </cell>
          <cell r="CV120">
            <v>129521.70476190477</v>
          </cell>
          <cell r="CW120">
            <v>359815.88571428566</v>
          </cell>
          <cell r="CY120">
            <v>87958.876190476207</v>
          </cell>
          <cell r="CZ120">
            <v>87182.942857142858</v>
          </cell>
          <cell r="DA120">
            <v>149890.96190476191</v>
          </cell>
          <cell r="DB120">
            <v>325032.78095238091</v>
          </cell>
          <cell r="DD120">
            <v>104538.12380952382</v>
          </cell>
          <cell r="DE120">
            <v>0</v>
          </cell>
          <cell r="DF120">
            <v>0</v>
          </cell>
          <cell r="DG120">
            <v>104538.12380952382</v>
          </cell>
          <cell r="DI120">
            <v>1270730.0380952382</v>
          </cell>
          <cell r="DJ120">
            <v>2858.5714285714289</v>
          </cell>
          <cell r="DK120">
            <v>314198.43809523806</v>
          </cell>
          <cell r="DL120">
            <v>208847.14285714284</v>
          </cell>
          <cell r="DM120">
            <v>105351.29523809525</v>
          </cell>
          <cell r="DN120">
            <v>3792.8571428571427</v>
          </cell>
          <cell r="DO120">
            <v>21060</v>
          </cell>
          <cell r="DP120">
            <v>7958.5714285714284</v>
          </cell>
          <cell r="DQ120">
            <v>942.85714285714289</v>
          </cell>
          <cell r="DR120">
            <v>343217.00952380948</v>
          </cell>
          <cell r="DS120">
            <v>229583.09523809527</v>
          </cell>
          <cell r="DT120">
            <v>113633.9142857143</v>
          </cell>
        </row>
        <row r="121">
          <cell r="AX121">
            <v>661.2380952380953</v>
          </cell>
          <cell r="AY121">
            <v>661.2380952380953</v>
          </cell>
          <cell r="AZ121">
            <v>661.2380952380953</v>
          </cell>
          <cell r="BA121">
            <v>1983.714285714286</v>
          </cell>
          <cell r="BE121">
            <v>661.2380952380953</v>
          </cell>
          <cell r="BF121">
            <v>838.38095238095229</v>
          </cell>
          <cell r="BG121">
            <v>518.38095238095241</v>
          </cell>
          <cell r="BH121">
            <v>2018.0000000000002</v>
          </cell>
          <cell r="BL121">
            <v>661.2380952380953</v>
          </cell>
          <cell r="BM121">
            <v>661.2380952380953</v>
          </cell>
          <cell r="BN121">
            <v>661.2380952380953</v>
          </cell>
          <cell r="BO121">
            <v>1983.714285714286</v>
          </cell>
          <cell r="BS121">
            <v>661.2380952380953</v>
          </cell>
          <cell r="BT121">
            <v>0</v>
          </cell>
          <cell r="BU121">
            <v>0</v>
          </cell>
          <cell r="BV121">
            <v>661.2380952380953</v>
          </cell>
          <cell r="BW121">
            <v>6646.6666666666679</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661.2380952380953</v>
          </cell>
          <cell r="CP121">
            <v>661.2380952380953</v>
          </cell>
          <cell r="CQ121">
            <v>661.2380952380953</v>
          </cell>
          <cell r="CR121">
            <v>1983.714285714286</v>
          </cell>
          <cell r="CT121">
            <v>661.2380952380953</v>
          </cell>
          <cell r="CU121">
            <v>838.38095238095229</v>
          </cell>
          <cell r="CV121">
            <v>518.38095238095241</v>
          </cell>
          <cell r="CW121">
            <v>2018.0000000000002</v>
          </cell>
          <cell r="CY121">
            <v>661.2380952380953</v>
          </cell>
          <cell r="CZ121">
            <v>661.2380952380953</v>
          </cell>
          <cell r="DA121">
            <v>661.2380952380953</v>
          </cell>
          <cell r="DB121">
            <v>1983.714285714286</v>
          </cell>
          <cell r="DD121">
            <v>661.2380952380953</v>
          </cell>
          <cell r="DE121">
            <v>0</v>
          </cell>
          <cell r="DF121">
            <v>0</v>
          </cell>
          <cell r="DG121">
            <v>661.2380952380953</v>
          </cell>
          <cell r="DI121">
            <v>6646.6666666666679</v>
          </cell>
          <cell r="DJ121">
            <v>0</v>
          </cell>
          <cell r="DK121">
            <v>661.2380952380953</v>
          </cell>
          <cell r="DL121">
            <v>0</v>
          </cell>
          <cell r="DM121">
            <v>661.2380952380953</v>
          </cell>
          <cell r="DN121">
            <v>0</v>
          </cell>
          <cell r="DO121">
            <v>0</v>
          </cell>
          <cell r="DP121">
            <v>0</v>
          </cell>
          <cell r="DQ121">
            <v>0</v>
          </cell>
          <cell r="DR121">
            <v>661.2380952380953</v>
          </cell>
          <cell r="DS121">
            <v>0</v>
          </cell>
          <cell r="DT121">
            <v>661.2380952380953</v>
          </cell>
        </row>
        <row r="122">
          <cell r="AX122">
            <v>3667448.7428571424</v>
          </cell>
          <cell r="AY122">
            <v>4895184.9047619039</v>
          </cell>
          <cell r="AZ122">
            <v>11825904.933333334</v>
          </cell>
          <cell r="BA122">
            <v>20388538.58095238</v>
          </cell>
          <cell r="BE122">
            <v>2889771.2380952374</v>
          </cell>
          <cell r="BF122">
            <v>4484825.5714285709</v>
          </cell>
          <cell r="BG122">
            <v>10511604.552380951</v>
          </cell>
          <cell r="BH122">
            <v>17886201.361904766</v>
          </cell>
          <cell r="BL122">
            <v>4657261.7047619047</v>
          </cell>
          <cell r="BM122">
            <v>5355078</v>
          </cell>
          <cell r="BN122">
            <v>10741715.790476192</v>
          </cell>
          <cell r="BO122">
            <v>20754055.495238088</v>
          </cell>
          <cell r="BS122">
            <v>4717011.0857142853</v>
          </cell>
          <cell r="BT122">
            <v>0</v>
          </cell>
          <cell r="BU122">
            <v>0</v>
          </cell>
          <cell r="BV122">
            <v>4717011.0857142853</v>
          </cell>
          <cell r="BW122">
            <v>63745806.5238095</v>
          </cell>
          <cell r="BX122">
            <v>2645013.8476190474</v>
          </cell>
          <cell r="BY122">
            <v>3480378.7619047617</v>
          </cell>
          <cell r="BZ122">
            <v>8826538.9714285731</v>
          </cell>
          <cell r="CA122">
            <v>14951931.58095238</v>
          </cell>
          <cell r="CB122">
            <v>2834585.1238095239</v>
          </cell>
          <cell r="CC122">
            <v>3517172.1809523813</v>
          </cell>
          <cell r="CD122">
            <v>8877166.6476190481</v>
          </cell>
          <cell r="CE122">
            <v>15228923.952380951</v>
          </cell>
          <cell r="CF122">
            <v>4998350.771428572</v>
          </cell>
          <cell r="CG122">
            <v>4895656.1904761903</v>
          </cell>
          <cell r="CH122">
            <v>8722122.5333333332</v>
          </cell>
          <cell r="CI122">
            <v>18616129.495238096</v>
          </cell>
          <cell r="CJ122">
            <v>4057608.4476190475</v>
          </cell>
          <cell r="CK122">
            <v>0</v>
          </cell>
          <cell r="CL122">
            <v>0</v>
          </cell>
          <cell r="CM122">
            <v>4057608.4476190475</v>
          </cell>
          <cell r="CN122">
            <v>52854593.476190485</v>
          </cell>
          <cell r="CO122">
            <v>1022434.8952380953</v>
          </cell>
          <cell r="CP122">
            <v>1414806.1428571427</v>
          </cell>
          <cell r="CQ122">
            <v>2999365.9619047614</v>
          </cell>
          <cell r="CR122">
            <v>5436607</v>
          </cell>
          <cell r="CT122">
            <v>55186.114285714299</v>
          </cell>
          <cell r="CU122">
            <v>967653.39047619049</v>
          </cell>
          <cell r="CV122">
            <v>1634437.9047619049</v>
          </cell>
          <cell r="CW122">
            <v>2657277.4095238098</v>
          </cell>
          <cell r="CY122">
            <v>-341089.06666666677</v>
          </cell>
          <cell r="CZ122">
            <v>459421.80952380958</v>
          </cell>
          <cell r="DA122">
            <v>2019593.2571428569</v>
          </cell>
          <cell r="DB122">
            <v>2137925.9999999991</v>
          </cell>
          <cell r="DD122">
            <v>659402.63809523848</v>
          </cell>
          <cell r="DE122">
            <v>0</v>
          </cell>
          <cell r="DF122">
            <v>0</v>
          </cell>
          <cell r="DG122">
            <v>659402.63809523848</v>
          </cell>
          <cell r="DI122">
            <v>10891213.047619045</v>
          </cell>
          <cell r="DJ122">
            <v>61917.771428571425</v>
          </cell>
          <cell r="DK122">
            <v>4778928.8571428573</v>
          </cell>
          <cell r="DL122">
            <v>4109654.3238095241</v>
          </cell>
          <cell r="DM122">
            <v>669274.53333333356</v>
          </cell>
          <cell r="DN122">
            <v>67658.971428571429</v>
          </cell>
          <cell r="DO122">
            <v>449722.11428571428</v>
          </cell>
          <cell r="DP122">
            <v>736694.17142857157</v>
          </cell>
          <cell r="DQ122">
            <v>1238.0571428571429</v>
          </cell>
          <cell r="DR122">
            <v>5965345.1428571437</v>
          </cell>
          <cell r="DS122">
            <v>5013296.4952380946</v>
          </cell>
          <cell r="DT122">
            <v>952048.6476190479</v>
          </cell>
        </row>
      </sheetData>
      <sheetData sheetId="4" refreshError="1"/>
      <sheetData sheetId="5" refreshError="1"/>
      <sheetData sheetId="6" refreshError="1"/>
      <sheetData sheetId="7" refreshError="1">
        <row r="959">
          <cell r="AW959">
            <v>35373.171428571426</v>
          </cell>
          <cell r="AX959">
            <v>147052.98095238095</v>
          </cell>
          <cell r="AY959">
            <v>890570.54285714286</v>
          </cell>
          <cell r="AZ959">
            <v>1072996.6952380952</v>
          </cell>
          <cell r="BD959">
            <v>169656.94285714286</v>
          </cell>
          <cell r="BE959">
            <v>214860.17142857146</v>
          </cell>
          <cell r="BF959">
            <v>771553.35238095233</v>
          </cell>
          <cell r="BG959">
            <v>1156070.4666666668</v>
          </cell>
          <cell r="BK959">
            <v>251288.16190476189</v>
          </cell>
          <cell r="BL959">
            <v>207446.50476190477</v>
          </cell>
          <cell r="BM959">
            <v>414582.20952380949</v>
          </cell>
          <cell r="BN959">
            <v>873316.87619047624</v>
          </cell>
          <cell r="BR959">
            <v>240859.7238095238</v>
          </cell>
          <cell r="BS959">
            <v>0</v>
          </cell>
          <cell r="BT959">
            <v>0</v>
          </cell>
          <cell r="BU959">
            <v>240859.7238095238</v>
          </cell>
          <cell r="BV959">
            <v>3343243.7619047621</v>
          </cell>
          <cell r="BW959">
            <v>31013.333333333332</v>
          </cell>
          <cell r="BX959">
            <v>142995.03809523809</v>
          </cell>
          <cell r="BY959">
            <v>873207.67619047617</v>
          </cell>
          <cell r="BZ959">
            <v>1047216.0476190476</v>
          </cell>
          <cell r="CA959">
            <v>171774.87619047618</v>
          </cell>
          <cell r="CB959">
            <v>199697.12380952385</v>
          </cell>
          <cell r="CC959">
            <v>709882.03809523804</v>
          </cell>
          <cell r="CD959">
            <v>1081354.0380952379</v>
          </cell>
          <cell r="CE959">
            <v>282646.06666666665</v>
          </cell>
          <cell r="CF959">
            <v>277532.65714285715</v>
          </cell>
          <cell r="CG959">
            <v>398148.05714285711</v>
          </cell>
          <cell r="CH959">
            <v>958326.78095238085</v>
          </cell>
          <cell r="CI959">
            <v>401613.62857142859</v>
          </cell>
          <cell r="CJ959">
            <v>0</v>
          </cell>
          <cell r="CK959">
            <v>0</v>
          </cell>
          <cell r="CL959">
            <v>401613.62857142859</v>
          </cell>
          <cell r="CM959">
            <v>3488510.4952380951</v>
          </cell>
          <cell r="CN959">
            <v>4359.838095238094</v>
          </cell>
          <cell r="CO959">
            <v>4057.9428571428634</v>
          </cell>
          <cell r="CP959">
            <v>17362.866666666632</v>
          </cell>
          <cell r="CQ959">
            <v>25780.647619047566</v>
          </cell>
          <cell r="CR959">
            <v>-2117.9333333333293</v>
          </cell>
          <cell r="CS959">
            <v>15163.047619047607</v>
          </cell>
          <cell r="CT959">
            <v>61671.314285714325</v>
          </cell>
          <cell r="CU959">
            <v>74716.428571428638</v>
          </cell>
          <cell r="CV959">
            <v>-31357.904761904756</v>
          </cell>
          <cell r="CW959">
            <v>-70086.15238095235</v>
          </cell>
          <cell r="CX959">
            <v>16434.152380952393</v>
          </cell>
          <cell r="CY959">
            <v>-85009.904761904632</v>
          </cell>
          <cell r="CZ959">
            <v>-160753.90476190479</v>
          </cell>
          <cell r="DA959">
            <v>0</v>
          </cell>
          <cell r="DB959">
            <v>0</v>
          </cell>
          <cell r="DC959">
            <v>-160753.90476190479</v>
          </cell>
          <cell r="DD959">
            <v>-145266.7333333331</v>
          </cell>
          <cell r="DE959">
            <v>0</v>
          </cell>
          <cell r="DF959">
            <v>240859.7238095238</v>
          </cell>
          <cell r="DG959">
            <v>401613.62857142859</v>
          </cell>
          <cell r="DH959">
            <v>-160753.90476190479</v>
          </cell>
          <cell r="DI959">
            <v>0</v>
          </cell>
          <cell r="DJ959">
            <v>9476.1904761904771</v>
          </cell>
          <cell r="DK959">
            <v>0</v>
          </cell>
          <cell r="DL959">
            <v>0</v>
          </cell>
          <cell r="DM959">
            <v>250335.91428571427</v>
          </cell>
          <cell r="DN959">
            <v>428888.8666666667</v>
          </cell>
          <cell r="DO959">
            <v>-178552.95238095243</v>
          </cell>
        </row>
        <row r="960">
          <cell r="AW960">
            <v>28151.504761904762</v>
          </cell>
          <cell r="AX960">
            <v>58.609523809523807</v>
          </cell>
          <cell r="AY960">
            <v>6411.2952380952383</v>
          </cell>
          <cell r="AZ960">
            <v>34621.409523809518</v>
          </cell>
          <cell r="BD960">
            <v>23343.419047619049</v>
          </cell>
          <cell r="BE960">
            <v>21584.323809523805</v>
          </cell>
          <cell r="BF960">
            <v>24566.26666666667</v>
          </cell>
          <cell r="BG960">
            <v>69494.009523809524</v>
          </cell>
          <cell r="BK960">
            <v>19885.342857142859</v>
          </cell>
          <cell r="BL960">
            <v>6290.609523809524</v>
          </cell>
          <cell r="BM960">
            <v>15155.457142857145</v>
          </cell>
          <cell r="BN960">
            <v>41331.409523809525</v>
          </cell>
          <cell r="BR960">
            <v>2668.6476190476192</v>
          </cell>
          <cell r="BS960">
            <v>0</v>
          </cell>
          <cell r="BT960">
            <v>0</v>
          </cell>
          <cell r="BU960">
            <v>2668.6476190476192</v>
          </cell>
          <cell r="BV960">
            <v>148115.47619047618</v>
          </cell>
          <cell r="BW960">
            <v>25968.428571428572</v>
          </cell>
          <cell r="BX960">
            <v>20.38095238095238</v>
          </cell>
          <cell r="BY960">
            <v>5690.6952380952371</v>
          </cell>
          <cell r="BZ960">
            <v>31679.504761904762</v>
          </cell>
          <cell r="CA960">
            <v>18265.26666666667</v>
          </cell>
          <cell r="CB960">
            <v>14085.209523809524</v>
          </cell>
          <cell r="CC960">
            <v>21925.4</v>
          </cell>
          <cell r="CD960">
            <v>54275.876190476192</v>
          </cell>
          <cell r="CE960">
            <v>17957.2</v>
          </cell>
          <cell r="CF960">
            <v>5652.6190476190477</v>
          </cell>
          <cell r="CG960">
            <v>13278.238095238095</v>
          </cell>
          <cell r="CH960">
            <v>36888.057142857142</v>
          </cell>
          <cell r="CI960">
            <v>2305.304761904762</v>
          </cell>
          <cell r="CJ960">
            <v>0</v>
          </cell>
          <cell r="CK960">
            <v>0</v>
          </cell>
          <cell r="CL960">
            <v>2305.304761904762</v>
          </cell>
          <cell r="CM960">
            <v>125148.74285714285</v>
          </cell>
          <cell r="CN960">
            <v>2183.0761904761894</v>
          </cell>
          <cell r="CO960">
            <v>38.228571428571428</v>
          </cell>
          <cell r="CP960">
            <v>720.60000000000014</v>
          </cell>
          <cell r="CQ960">
            <v>2941.9047619047601</v>
          </cell>
          <cell r="CR960">
            <v>5078.1523809523824</v>
          </cell>
          <cell r="CS960">
            <v>7499.1142857142859</v>
          </cell>
          <cell r="CT960">
            <v>2640.8666666666677</v>
          </cell>
          <cell r="CU960">
            <v>15218.133333333333</v>
          </cell>
          <cell r="CV960">
            <v>1928.1428571428582</v>
          </cell>
          <cell r="CW960">
            <v>637.99047619047587</v>
          </cell>
          <cell r="CX960">
            <v>1877.2190476190476</v>
          </cell>
          <cell r="CY960">
            <v>4443.3523809523813</v>
          </cell>
          <cell r="CZ960">
            <v>363.34285714285704</v>
          </cell>
          <cell r="DA960">
            <v>0</v>
          </cell>
          <cell r="DB960">
            <v>0</v>
          </cell>
          <cell r="DC960">
            <v>363.34285714285704</v>
          </cell>
          <cell r="DD960">
            <v>22966.733333333323</v>
          </cell>
          <cell r="DE960">
            <v>0</v>
          </cell>
          <cell r="DF960">
            <v>2668.6476190476192</v>
          </cell>
          <cell r="DG960">
            <v>2305.304761904762</v>
          </cell>
          <cell r="DH960">
            <v>363.34285714285704</v>
          </cell>
          <cell r="DI960">
            <v>72.914285714285711</v>
          </cell>
          <cell r="DJ960">
            <v>72.914285714285711</v>
          </cell>
          <cell r="DK960">
            <v>0</v>
          </cell>
          <cell r="DL960">
            <v>0</v>
          </cell>
          <cell r="DM960">
            <v>2741.5619047619048</v>
          </cell>
          <cell r="DN960">
            <v>2351.9428571428571</v>
          </cell>
          <cell r="DO960">
            <v>389.61904761904754</v>
          </cell>
        </row>
        <row r="961">
          <cell r="AW961">
            <v>1078.1714285714286</v>
          </cell>
          <cell r="AX961">
            <v>985.02857142857147</v>
          </cell>
          <cell r="AY961">
            <v>4280.8380952380958</v>
          </cell>
          <cell r="AZ961">
            <v>6344.0380952380947</v>
          </cell>
          <cell r="BD961">
            <v>92</v>
          </cell>
          <cell r="BE961">
            <v>92</v>
          </cell>
          <cell r="BF961">
            <v>92</v>
          </cell>
          <cell r="BG961">
            <v>276</v>
          </cell>
          <cell r="BK961">
            <v>92</v>
          </cell>
          <cell r="BL961">
            <v>33887.190476190473</v>
          </cell>
          <cell r="BM961">
            <v>92</v>
          </cell>
          <cell r="BN961">
            <v>34071.190476190473</v>
          </cell>
          <cell r="BR961">
            <v>601.14285714285711</v>
          </cell>
          <cell r="BS961">
            <v>0</v>
          </cell>
          <cell r="BT961">
            <v>0</v>
          </cell>
          <cell r="BU961">
            <v>601.14285714285711</v>
          </cell>
          <cell r="BV961">
            <v>41292.371428571423</v>
          </cell>
          <cell r="BW961">
            <v>575.95238095238096</v>
          </cell>
          <cell r="BX961">
            <v>477.5428571428572</v>
          </cell>
          <cell r="BY961">
            <v>2602.7142857142858</v>
          </cell>
          <cell r="BZ961">
            <v>3656.2095238095239</v>
          </cell>
          <cell r="CA961">
            <v>0</v>
          </cell>
          <cell r="CB961">
            <v>0</v>
          </cell>
          <cell r="CC961">
            <v>0</v>
          </cell>
          <cell r="CD961">
            <v>0</v>
          </cell>
          <cell r="CE961">
            <v>0</v>
          </cell>
          <cell r="CF961">
            <v>30037.285714285714</v>
          </cell>
          <cell r="CG961">
            <v>0</v>
          </cell>
          <cell r="CH961">
            <v>30037.285714285714</v>
          </cell>
          <cell r="CI961">
            <v>368.1142857142857</v>
          </cell>
          <cell r="CJ961">
            <v>0</v>
          </cell>
          <cell r="CK961">
            <v>0</v>
          </cell>
          <cell r="CL961">
            <v>368.1142857142857</v>
          </cell>
          <cell r="CM961">
            <v>34061.609523809515</v>
          </cell>
          <cell r="CN961">
            <v>502.21904761904761</v>
          </cell>
          <cell r="CO961">
            <v>507.48571428571427</v>
          </cell>
          <cell r="CP961">
            <v>1678.1238095238095</v>
          </cell>
          <cell r="CQ961">
            <v>2687.8285714285716</v>
          </cell>
          <cell r="CR961">
            <v>92</v>
          </cell>
          <cell r="CS961">
            <v>92</v>
          </cell>
          <cell r="CT961">
            <v>92</v>
          </cell>
          <cell r="CU961">
            <v>276</v>
          </cell>
          <cell r="CV961">
            <v>92</v>
          </cell>
          <cell r="CW961">
            <v>3849.9047619047597</v>
          </cell>
          <cell r="CX961">
            <v>92</v>
          </cell>
          <cell r="CY961">
            <v>4033.9047619047597</v>
          </cell>
          <cell r="CZ961">
            <v>233.02857142857147</v>
          </cell>
          <cell r="DA961">
            <v>0</v>
          </cell>
          <cell r="DB961">
            <v>0</v>
          </cell>
          <cell r="DC961">
            <v>233.02857142857147</v>
          </cell>
          <cell r="DD961">
            <v>7230.7619047619019</v>
          </cell>
          <cell r="DE961">
            <v>0</v>
          </cell>
          <cell r="DF961">
            <v>601.14285714285711</v>
          </cell>
          <cell r="DG961">
            <v>368.1142857142857</v>
          </cell>
          <cell r="DH961">
            <v>233.02857142857147</v>
          </cell>
          <cell r="DI961">
            <v>0</v>
          </cell>
          <cell r="DJ961">
            <v>0</v>
          </cell>
          <cell r="DK961">
            <v>0</v>
          </cell>
          <cell r="DL961">
            <v>0</v>
          </cell>
          <cell r="DM961">
            <v>601.14285714285711</v>
          </cell>
          <cell r="DN961">
            <v>368.1142857142857</v>
          </cell>
          <cell r="DO961">
            <v>233.02857142857147</v>
          </cell>
        </row>
        <row r="962">
          <cell r="AW962">
            <v>0</v>
          </cell>
          <cell r="AX962">
            <v>334.37142857142857</v>
          </cell>
          <cell r="AY962">
            <v>0</v>
          </cell>
          <cell r="AZ962">
            <v>334.37142857142857</v>
          </cell>
          <cell r="BD962">
            <v>1518.3333333333335</v>
          </cell>
          <cell r="BE962">
            <v>1688.1428571428571</v>
          </cell>
          <cell r="BF962">
            <v>21.485714285714284</v>
          </cell>
          <cell r="BG962">
            <v>3227.9619047619049</v>
          </cell>
          <cell r="BK962">
            <v>2697.7333333333336</v>
          </cell>
          <cell r="BL962">
            <v>43931.047619047618</v>
          </cell>
          <cell r="BM962">
            <v>18133.561904761904</v>
          </cell>
          <cell r="BN962">
            <v>64762.342857142852</v>
          </cell>
          <cell r="BR962">
            <v>0</v>
          </cell>
          <cell r="BS962">
            <v>0</v>
          </cell>
          <cell r="BT962">
            <v>0</v>
          </cell>
          <cell r="BU962">
            <v>0</v>
          </cell>
          <cell r="BV962">
            <v>68324.676190476195</v>
          </cell>
          <cell r="BW962">
            <v>0</v>
          </cell>
          <cell r="BX962">
            <v>259.38095238095235</v>
          </cell>
          <cell r="BY962">
            <v>0</v>
          </cell>
          <cell r="BZ962">
            <v>259.38095238095235</v>
          </cell>
          <cell r="CA962">
            <v>1200.9809523809524</v>
          </cell>
          <cell r="CB962">
            <v>1326.0857142857144</v>
          </cell>
          <cell r="CC962">
            <v>7.8</v>
          </cell>
          <cell r="CD962">
            <v>2534.8666666666668</v>
          </cell>
          <cell r="CE962">
            <v>2029</v>
          </cell>
          <cell r="CF962">
            <v>38752.26666666667</v>
          </cell>
          <cell r="CG962">
            <v>15761.04761904762</v>
          </cell>
          <cell r="CH962">
            <v>56542.314285714288</v>
          </cell>
          <cell r="CI962">
            <v>0</v>
          </cell>
          <cell r="CJ962">
            <v>0</v>
          </cell>
          <cell r="CK962">
            <v>0</v>
          </cell>
          <cell r="CL962">
            <v>0</v>
          </cell>
          <cell r="CM962">
            <v>59336.561904761911</v>
          </cell>
          <cell r="CN962">
            <v>0</v>
          </cell>
          <cell r="CO962">
            <v>74.990476190476187</v>
          </cell>
          <cell r="CP962">
            <v>0</v>
          </cell>
          <cell r="CQ962">
            <v>74.990476190476187</v>
          </cell>
          <cell r="CR962">
            <v>317.35238095238105</v>
          </cell>
          <cell r="CS962">
            <v>362.05714285714288</v>
          </cell>
          <cell r="CT962">
            <v>13.685714285714283</v>
          </cell>
          <cell r="CU962">
            <v>693.09523809523807</v>
          </cell>
          <cell r="CV962">
            <v>668.73333333333346</v>
          </cell>
          <cell r="CW962">
            <v>5178.7809523809474</v>
          </cell>
          <cell r="CX962">
            <v>2372.5142857142837</v>
          </cell>
          <cell r="CY962">
            <v>8220.0285714285637</v>
          </cell>
          <cell r="CZ962">
            <v>0</v>
          </cell>
          <cell r="DA962">
            <v>0</v>
          </cell>
          <cell r="DB962">
            <v>0</v>
          </cell>
          <cell r="DC962">
            <v>0</v>
          </cell>
          <cell r="DD962">
            <v>8988.1142857142768</v>
          </cell>
          <cell r="DE962">
            <v>0</v>
          </cell>
          <cell r="DF962">
            <v>0</v>
          </cell>
          <cell r="DG962">
            <v>4942.8571428571431</v>
          </cell>
          <cell r="DH962">
            <v>-4942.8571428571431</v>
          </cell>
          <cell r="DI962">
            <v>0</v>
          </cell>
          <cell r="DJ962">
            <v>0</v>
          </cell>
          <cell r="DK962">
            <v>0</v>
          </cell>
          <cell r="DL962">
            <v>0</v>
          </cell>
          <cell r="DM962">
            <v>0</v>
          </cell>
          <cell r="DN962">
            <v>7908.5714285714284</v>
          </cell>
          <cell r="DO962">
            <v>-7908.5714285714284</v>
          </cell>
        </row>
        <row r="963">
          <cell r="AW963">
            <v>582424.74285714282</v>
          </cell>
          <cell r="AX963">
            <v>831302.37142857153</v>
          </cell>
          <cell r="AY963">
            <v>1287934.2952380956</v>
          </cell>
          <cell r="AZ963">
            <v>2701661.4095238093</v>
          </cell>
          <cell r="BD963">
            <v>452493.38095238095</v>
          </cell>
          <cell r="BE963">
            <v>385605.7238095238</v>
          </cell>
          <cell r="BF963">
            <v>809815.79047619051</v>
          </cell>
          <cell r="BG963">
            <v>1647914.8952380954</v>
          </cell>
          <cell r="BK963">
            <v>514552.65714285726</v>
          </cell>
          <cell r="BL963">
            <v>542240.30476190487</v>
          </cell>
          <cell r="BM963">
            <v>825067.40000000014</v>
          </cell>
          <cell r="BN963">
            <v>1881860.3619047627</v>
          </cell>
          <cell r="BR963">
            <v>601799.54285714286</v>
          </cell>
          <cell r="BS963">
            <v>0</v>
          </cell>
          <cell r="BT963">
            <v>0</v>
          </cell>
          <cell r="BU963">
            <v>601799.54285714286</v>
          </cell>
          <cell r="BV963">
            <v>6833236.2095238091</v>
          </cell>
          <cell r="BW963">
            <v>438102.84761904762</v>
          </cell>
          <cell r="BX963">
            <v>628994.90476190497</v>
          </cell>
          <cell r="BY963">
            <v>975901.02857142861</v>
          </cell>
          <cell r="BZ963">
            <v>2042998.7809523805</v>
          </cell>
          <cell r="CA963">
            <v>333602.95238095231</v>
          </cell>
          <cell r="CB963">
            <v>297165.48571428563</v>
          </cell>
          <cell r="CC963">
            <v>614721.59047619044</v>
          </cell>
          <cell r="CD963">
            <v>1245490.0285714285</v>
          </cell>
          <cell r="CE963">
            <v>394184.34285714274</v>
          </cell>
          <cell r="CF963">
            <v>406938.23809523811</v>
          </cell>
          <cell r="CG963">
            <v>644902.76190476201</v>
          </cell>
          <cell r="CH963">
            <v>1446025.3428571431</v>
          </cell>
          <cell r="CI963">
            <v>471273.0190476189</v>
          </cell>
          <cell r="CJ963">
            <v>0</v>
          </cell>
          <cell r="CK963">
            <v>0</v>
          </cell>
          <cell r="CL963">
            <v>471273.0190476189</v>
          </cell>
          <cell r="CM963">
            <v>5205787.1714285696</v>
          </cell>
          <cell r="CN963">
            <v>144321.89523809517</v>
          </cell>
          <cell r="CO963">
            <v>202307.46666666665</v>
          </cell>
          <cell r="CP963">
            <v>312033.26666666672</v>
          </cell>
          <cell r="CQ963">
            <v>658662.62857142859</v>
          </cell>
          <cell r="CR963">
            <v>118890.42857142857</v>
          </cell>
          <cell r="CS963">
            <v>88440.238095238063</v>
          </cell>
          <cell r="CT963">
            <v>195094.2</v>
          </cell>
          <cell r="CU963">
            <v>402424.8666666667</v>
          </cell>
          <cell r="CV963">
            <v>120368.3142857143</v>
          </cell>
          <cell r="CW963">
            <v>135302.06666666665</v>
          </cell>
          <cell r="CX963">
            <v>180164.6380952381</v>
          </cell>
          <cell r="CY963">
            <v>435835.01904761913</v>
          </cell>
          <cell r="CZ963">
            <v>130526.5238095238</v>
          </cell>
          <cell r="DA963">
            <v>0</v>
          </cell>
          <cell r="DB963">
            <v>0</v>
          </cell>
          <cell r="DC963">
            <v>130526.5238095238</v>
          </cell>
          <cell r="DD963">
            <v>1627449.0380952386</v>
          </cell>
          <cell r="DE963">
            <v>15753.4</v>
          </cell>
          <cell r="DF963">
            <v>617552.94285714277</v>
          </cell>
          <cell r="DG963">
            <v>482842.45714285708</v>
          </cell>
          <cell r="DH963">
            <v>134710.48571428566</v>
          </cell>
          <cell r="DI963">
            <v>80673.247619047601</v>
          </cell>
          <cell r="DJ963">
            <v>151569.12380952382</v>
          </cell>
          <cell r="DK963">
            <v>29947.295238095241</v>
          </cell>
          <cell r="DL963">
            <v>2771.3999999999996</v>
          </cell>
          <cell r="DM963">
            <v>799069.36190476164</v>
          </cell>
          <cell r="DN963">
            <v>627353.5809523809</v>
          </cell>
          <cell r="DO963">
            <v>171715.78095238082</v>
          </cell>
        </row>
        <row r="964">
          <cell r="AW964">
            <v>20116</v>
          </cell>
          <cell r="AX964">
            <v>229459.46666666667</v>
          </cell>
          <cell r="AY964">
            <v>98957.523809523816</v>
          </cell>
          <cell r="AZ964">
            <v>348532.9904761904</v>
          </cell>
          <cell r="BD964">
            <v>53963.323809523812</v>
          </cell>
          <cell r="BE964">
            <v>50232.71428571429</v>
          </cell>
          <cell r="BF964">
            <v>11449.2</v>
          </cell>
          <cell r="BG964">
            <v>115645.23809523809</v>
          </cell>
          <cell r="BK964">
            <v>68679.219047619044</v>
          </cell>
          <cell r="BL964">
            <v>65010.038095238087</v>
          </cell>
          <cell r="BM964">
            <v>2974.9809523809527</v>
          </cell>
          <cell r="BN964">
            <v>136664.23809523808</v>
          </cell>
          <cell r="BR964">
            <v>9506.6666666666661</v>
          </cell>
          <cell r="BS964">
            <v>0</v>
          </cell>
          <cell r="BT964">
            <v>0</v>
          </cell>
          <cell r="BU964">
            <v>9506.6666666666661</v>
          </cell>
          <cell r="BV964">
            <v>610349.1333333333</v>
          </cell>
          <cell r="BW964">
            <v>18719.133333333335</v>
          </cell>
          <cell r="BX964">
            <v>209207.7238095238</v>
          </cell>
          <cell r="BY964">
            <v>38954.304761904757</v>
          </cell>
          <cell r="BZ964">
            <v>266881.16190476192</v>
          </cell>
          <cell r="CA964">
            <v>43972.752380952385</v>
          </cell>
          <cell r="CB964">
            <v>39111.085714285713</v>
          </cell>
          <cell r="CC964">
            <v>9533.0857142857149</v>
          </cell>
          <cell r="CD964">
            <v>92616.923809523796</v>
          </cell>
          <cell r="CE964">
            <v>42327.371428571423</v>
          </cell>
          <cell r="CF964">
            <v>39686.914285714294</v>
          </cell>
          <cell r="CG964">
            <v>2502.6285714285714</v>
          </cell>
          <cell r="CH964">
            <v>84516.914285714287</v>
          </cell>
          <cell r="CI964">
            <v>7027.5714285714294</v>
          </cell>
          <cell r="CJ964">
            <v>0</v>
          </cell>
          <cell r="CK964">
            <v>0</v>
          </cell>
          <cell r="CL964">
            <v>7027.5714285714294</v>
          </cell>
          <cell r="CM964">
            <v>451042.57142857136</v>
          </cell>
          <cell r="CN964">
            <v>1396.8666666666663</v>
          </cell>
          <cell r="CO964">
            <v>20251.742857142861</v>
          </cell>
          <cell r="CP964">
            <v>60003.219047619044</v>
          </cell>
          <cell r="CQ964">
            <v>81651.828571428574</v>
          </cell>
          <cell r="CR964">
            <v>9990.5714285714275</v>
          </cell>
          <cell r="CS964">
            <v>11121.62857142857</v>
          </cell>
          <cell r="CT964">
            <v>1916.1142857142859</v>
          </cell>
          <cell r="CU964">
            <v>23028.314285714288</v>
          </cell>
          <cell r="CV964">
            <v>26351.847619047614</v>
          </cell>
          <cell r="CW964">
            <v>25323.123809523808</v>
          </cell>
          <cell r="CX964">
            <v>472.35238095238105</v>
          </cell>
          <cell r="CY964">
            <v>52147.323809523805</v>
          </cell>
          <cell r="CZ964">
            <v>2479.0952380952376</v>
          </cell>
          <cell r="DA964">
            <v>0</v>
          </cell>
          <cell r="DB964">
            <v>0</v>
          </cell>
          <cell r="DC964">
            <v>2479.0952380952376</v>
          </cell>
          <cell r="DD964">
            <v>159306.56190476191</v>
          </cell>
          <cell r="DE964">
            <v>0</v>
          </cell>
          <cell r="DF964">
            <v>9506.6666666666661</v>
          </cell>
          <cell r="DG964">
            <v>7027.5714285714294</v>
          </cell>
          <cell r="DH964">
            <v>2479.0952380952376</v>
          </cell>
          <cell r="DI964">
            <v>10524.8</v>
          </cell>
          <cell r="DJ964">
            <v>12028.342857142858</v>
          </cell>
          <cell r="DK964">
            <v>0</v>
          </cell>
          <cell r="DL964">
            <v>21746.89523809524</v>
          </cell>
          <cell r="DM964">
            <v>21535.009523809524</v>
          </cell>
          <cell r="DN964">
            <v>16654.523809523809</v>
          </cell>
          <cell r="DO964">
            <v>4880.4857142857145</v>
          </cell>
        </row>
        <row r="965">
          <cell r="AW965">
            <v>69944.447619047627</v>
          </cell>
          <cell r="AX965">
            <v>370345.6380952379</v>
          </cell>
          <cell r="AY965">
            <v>93825.88571428576</v>
          </cell>
          <cell r="AZ965">
            <v>534115.97142857139</v>
          </cell>
          <cell r="BD965">
            <v>110784.70476190478</v>
          </cell>
          <cell r="BE965">
            <v>22972.390476190471</v>
          </cell>
          <cell r="BF965">
            <v>374101.54285714275</v>
          </cell>
          <cell r="BG965">
            <v>507858.63809523807</v>
          </cell>
          <cell r="BK965">
            <v>117392.47619047621</v>
          </cell>
          <cell r="BL965">
            <v>29828.333333333336</v>
          </cell>
          <cell r="BM965">
            <v>95530.657142857148</v>
          </cell>
          <cell r="BN965">
            <v>242751.46666666667</v>
          </cell>
          <cell r="BR965">
            <v>94557.019047619076</v>
          </cell>
          <cell r="BS965">
            <v>0</v>
          </cell>
          <cell r="BT965">
            <v>0</v>
          </cell>
          <cell r="BU965">
            <v>94557.019047619076</v>
          </cell>
          <cell r="BV965">
            <v>1379283.0952380954</v>
          </cell>
          <cell r="BW965">
            <v>57630.114285714284</v>
          </cell>
          <cell r="BX965">
            <v>303427.47619047621</v>
          </cell>
          <cell r="BY965">
            <v>77707.952380952382</v>
          </cell>
          <cell r="BZ965">
            <v>438765.54285714281</v>
          </cell>
          <cell r="CA965">
            <v>92194.447619047642</v>
          </cell>
          <cell r="CB965">
            <v>19009.523809523809</v>
          </cell>
          <cell r="CC965">
            <v>271176.15238095238</v>
          </cell>
          <cell r="CD965">
            <v>382380.12380952376</v>
          </cell>
          <cell r="CE965">
            <v>97997.361904761899</v>
          </cell>
          <cell r="CF965">
            <v>24264.961904761905</v>
          </cell>
          <cell r="CG965">
            <v>77303.657142857119</v>
          </cell>
          <cell r="CH965">
            <v>199565.98095238087</v>
          </cell>
          <cell r="CI965">
            <v>76557.123809523808</v>
          </cell>
          <cell r="CJ965">
            <v>0</v>
          </cell>
          <cell r="CK965">
            <v>0</v>
          </cell>
          <cell r="CL965">
            <v>76557.123809523808</v>
          </cell>
          <cell r="CM965">
            <v>1097268.7714285713</v>
          </cell>
          <cell r="CN965">
            <v>12314.333333333332</v>
          </cell>
          <cell r="CO965">
            <v>66918.161904761888</v>
          </cell>
          <cell r="CP965">
            <v>16117.933333333331</v>
          </cell>
          <cell r="CQ965">
            <v>95350.42857142858</v>
          </cell>
          <cell r="CR965">
            <v>18590.257142857135</v>
          </cell>
          <cell r="CS965">
            <v>3962.8666666666672</v>
          </cell>
          <cell r="CT965">
            <v>102925.3904761905</v>
          </cell>
          <cell r="CU965">
            <v>125478.51428571426</v>
          </cell>
          <cell r="CV965">
            <v>19395.114285714277</v>
          </cell>
          <cell r="CW965">
            <v>5563.3714285714268</v>
          </cell>
          <cell r="CX965">
            <v>18227.000000000007</v>
          </cell>
          <cell r="CY965">
            <v>43185.485714285707</v>
          </cell>
          <cell r="CZ965">
            <v>17999.895238095243</v>
          </cell>
          <cell r="DA965">
            <v>0</v>
          </cell>
          <cell r="DB965">
            <v>0</v>
          </cell>
          <cell r="DC965">
            <v>17999.895238095243</v>
          </cell>
          <cell r="DD965">
            <v>282014.32380952372</v>
          </cell>
          <cell r="DE965">
            <v>1862.9904761904761</v>
          </cell>
          <cell r="DF965">
            <v>96420.009523809553</v>
          </cell>
          <cell r="DG965">
            <v>78092.609523809515</v>
          </cell>
          <cell r="DH965">
            <v>18327.400000000009</v>
          </cell>
          <cell r="DI965">
            <v>5835.6571428571424</v>
          </cell>
          <cell r="DJ965">
            <v>19451.90476190476</v>
          </cell>
          <cell r="DK965">
            <v>0</v>
          </cell>
          <cell r="DL965">
            <v>0</v>
          </cell>
          <cell r="DM965">
            <v>115871.9142857143</v>
          </cell>
          <cell r="DN965">
            <v>94755.457142857136</v>
          </cell>
          <cell r="DO965">
            <v>21116.45714285714</v>
          </cell>
        </row>
        <row r="966">
          <cell r="AW966">
            <v>737088.03809523804</v>
          </cell>
          <cell r="AX966">
            <v>1579538.4666666663</v>
          </cell>
          <cell r="AY966">
            <v>2381980.3809523811</v>
          </cell>
          <cell r="AZ966">
            <v>4698606.885714286</v>
          </cell>
          <cell r="BD966">
            <v>811852.1047619048</v>
          </cell>
          <cell r="BE966">
            <v>697035.46666666679</v>
          </cell>
          <cell r="BF966">
            <v>1991599.6380952382</v>
          </cell>
          <cell r="BG966">
            <v>3500487.2095238096</v>
          </cell>
          <cell r="BK966">
            <v>974587.59047619067</v>
          </cell>
          <cell r="BL966">
            <v>928634.02857142873</v>
          </cell>
          <cell r="BM966">
            <v>1371536.2666666666</v>
          </cell>
          <cell r="BN966">
            <v>3274757.8857142865</v>
          </cell>
          <cell r="BR966">
            <v>949992.74285714282</v>
          </cell>
          <cell r="BS966">
            <v>0</v>
          </cell>
          <cell r="BT966">
            <v>0</v>
          </cell>
          <cell r="BU966">
            <v>949992.74285714282</v>
          </cell>
          <cell r="BV966">
            <v>12423844.723809524</v>
          </cell>
          <cell r="BW966">
            <v>572009.80952380958</v>
          </cell>
          <cell r="BX966">
            <v>1285382.4476190477</v>
          </cell>
          <cell r="BY966">
            <v>1974064.3714285716</v>
          </cell>
          <cell r="BZ966">
            <v>3831456.6285714284</v>
          </cell>
          <cell r="CA966">
            <v>661011.27619047603</v>
          </cell>
          <cell r="CB966">
            <v>570394.51428571425</v>
          </cell>
          <cell r="CC966">
            <v>1627246.0666666667</v>
          </cell>
          <cell r="CD966">
            <v>2858651.8571428568</v>
          </cell>
          <cell r="CE966">
            <v>837141.34285714268</v>
          </cell>
          <cell r="CF966">
            <v>822864.94285714277</v>
          </cell>
          <cell r="CG966">
            <v>1151896.3904761905</v>
          </cell>
          <cell r="CH966">
            <v>2811902.6761904759</v>
          </cell>
          <cell r="CI966">
            <v>959144.76190476178</v>
          </cell>
          <cell r="CJ966">
            <v>0</v>
          </cell>
          <cell r="CK966">
            <v>0</v>
          </cell>
          <cell r="CL966">
            <v>959144.76190476178</v>
          </cell>
          <cell r="CM966">
            <v>10461155.923809523</v>
          </cell>
          <cell r="CN966">
            <v>165078.22857142851</v>
          </cell>
          <cell r="CO966">
            <v>294156.01904761908</v>
          </cell>
          <cell r="CP966">
            <v>407916.00952380954</v>
          </cell>
          <cell r="CQ966">
            <v>867150.25714285718</v>
          </cell>
          <cell r="CR966">
            <v>150840.82857142854</v>
          </cell>
          <cell r="CS966">
            <v>126640.95238095234</v>
          </cell>
          <cell r="CT966">
            <v>364353.57142857148</v>
          </cell>
          <cell r="CU966">
            <v>641835.35238095245</v>
          </cell>
          <cell r="CV966">
            <v>137446.24761904764</v>
          </cell>
          <cell r="CW966">
            <v>105769.08571428573</v>
          </cell>
          <cell r="CX966">
            <v>219639.87619047621</v>
          </cell>
          <cell r="CY966">
            <v>462855.20952380967</v>
          </cell>
          <cell r="CZ966">
            <v>-9152.0190476190728</v>
          </cell>
          <cell r="DA966">
            <v>0</v>
          </cell>
          <cell r="DB966">
            <v>0</v>
          </cell>
          <cell r="DC966">
            <v>-9152.0190476190728</v>
          </cell>
          <cell r="DD966">
            <v>1962688.8000000007</v>
          </cell>
          <cell r="DE966">
            <v>17616.390476190474</v>
          </cell>
          <cell r="DF966">
            <v>967609.13333333319</v>
          </cell>
          <cell r="DG966">
            <v>977192.54285714286</v>
          </cell>
          <cell r="DH966">
            <v>-9583.4095238095761</v>
          </cell>
          <cell r="DI966">
            <v>97106.619047619039</v>
          </cell>
          <cell r="DJ966">
            <v>192598.47619047621</v>
          </cell>
          <cell r="DK966">
            <v>29947.295238095241</v>
          </cell>
          <cell r="DL966">
            <v>24518.295238095241</v>
          </cell>
          <cell r="DM966">
            <v>1190154.9047619044</v>
          </cell>
          <cell r="DN966">
            <v>1178281.057142857</v>
          </cell>
          <cell r="DO966">
            <v>11873.847619047472</v>
          </cell>
        </row>
      </sheetData>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PXPRCXHKXINDIAFF"/>
      <sheetName val="APXPRCXHKXINDIABase"/>
      <sheetName val="APXPRCXHKXINDIAProc"/>
      <sheetName val="APXPRCXHKXINDIABand"/>
      <sheetName val="APXPRCXHKXINDIASeg"/>
      <sheetName val="APXPRCXHKXINDIAChan"/>
    </sheetNames>
    <sheetDataSet>
      <sheetData sheetId="0" refreshError="1"/>
      <sheetData sheetId="1"/>
      <sheetData sheetId="2" refreshError="1">
        <row r="10">
          <cell r="B10" t="str">
            <v>Commercial Desktop Value of Shipments by Vendor - Quarterly Comparison</v>
          </cell>
        </row>
      </sheetData>
      <sheetData sheetId="3"/>
      <sheetData sheetId="4"/>
      <sheetData sheetId="5"/>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g Assumpn"/>
      <sheetName val="Visual Cost"/>
      <sheetName val="Option Cost"/>
      <sheetName val="CDT Cost"/>
      <sheetName val="SG INDIR"/>
      <sheetName val="TH INDIR"/>
      <sheetName val="ID INDIR"/>
      <sheetName val="LK INDIR"/>
      <sheetName val="VN INDIR"/>
      <sheetName val="SG DIR FIN"/>
      <sheetName val="Ch Inv"/>
      <sheetName val="MTM Desc"/>
      <sheetName val="MY INDIR"/>
      <sheetName val="PH INDIR"/>
      <sheetName val="Top Sheet"/>
      <sheetName val="PFV TH"/>
      <sheetName val="Sum"/>
      <sheetName val="PFV SG"/>
      <sheetName val="PFV MY"/>
      <sheetName val="PFV ID"/>
      <sheetName val="PFV PH"/>
      <sheetName val="PFV LK"/>
      <sheetName val="PFV VN"/>
      <sheetName val="Q3 Express Target"/>
      <sheetName val="Sheet1"/>
      <sheetName val="F&amp;F"/>
    </sheetNames>
    <sheetDataSet>
      <sheetData sheetId="0" refreshError="1"/>
      <sheetData sheetId="1" refreshError="1"/>
      <sheetData sheetId="2" refreshError="1"/>
      <sheetData sheetId="3" refreshError="1">
        <row r="1">
          <cell r="C1">
            <v>1</v>
          </cell>
          <cell r="D1">
            <v>2</v>
          </cell>
          <cell r="E1">
            <v>3</v>
          </cell>
          <cell r="F1">
            <v>4</v>
          </cell>
          <cell r="G1">
            <v>5</v>
          </cell>
          <cell r="H1">
            <v>6</v>
          </cell>
          <cell r="I1">
            <v>7</v>
          </cell>
        </row>
        <row r="4">
          <cell r="G4" t="str">
            <v>ECON</v>
          </cell>
          <cell r="H4" t="str">
            <v>ECON</v>
          </cell>
          <cell r="I4" t="str">
            <v>Cost</v>
          </cell>
        </row>
        <row r="5">
          <cell r="C5" t="str">
            <v>Assembly</v>
          </cell>
          <cell r="D5" t="str">
            <v>Plant</v>
          </cell>
          <cell r="E5" t="str">
            <v>Sales Geo</v>
          </cell>
          <cell r="F5" t="str">
            <v>Description</v>
          </cell>
          <cell r="G5">
            <v>38565</v>
          </cell>
          <cell r="H5">
            <v>38596</v>
          </cell>
          <cell r="I5" t="str">
            <v>Applied</v>
          </cell>
        </row>
        <row r="6">
          <cell r="C6" t="str">
            <v>8158E1A</v>
          </cell>
          <cell r="D6" t="str">
            <v>IIPC</v>
          </cell>
          <cell r="E6" t="str">
            <v>ASEAN</v>
          </cell>
          <cell r="F6" t="str">
            <v>P4 3.2Ghz/800, 160GB, 512MB, FDD, COMBO, XPH</v>
          </cell>
          <cell r="G6">
            <v>588.07000000000005</v>
          </cell>
          <cell r="H6">
            <v>559.52</v>
          </cell>
          <cell r="I6">
            <v>588.07000000000005</v>
          </cell>
        </row>
        <row r="7">
          <cell r="C7" t="str">
            <v>8158E1T</v>
          </cell>
          <cell r="D7" t="str">
            <v>IIPC</v>
          </cell>
          <cell r="E7" t="str">
            <v>ASEAN</v>
          </cell>
          <cell r="F7" t="str">
            <v>P4 3.2Ghz/800, 160GB, 512MB, FDD, COMBO, XPH</v>
          </cell>
          <cell r="G7">
            <v>589.63</v>
          </cell>
          <cell r="H7">
            <v>561.09</v>
          </cell>
          <cell r="I7">
            <v>589.63</v>
          </cell>
        </row>
        <row r="8">
          <cell r="C8" t="str">
            <v>8168E2A</v>
          </cell>
          <cell r="D8" t="str">
            <v>IIPC</v>
          </cell>
          <cell r="E8" t="str">
            <v>ASEAN</v>
          </cell>
          <cell r="F8" t="str">
            <v>P4 3.2Ghz/640, 160GB, 512MB, FDD, COMBO, XPH</v>
          </cell>
          <cell r="G8">
            <v>702.95</v>
          </cell>
          <cell r="H8">
            <v>674.24</v>
          </cell>
          <cell r="I8">
            <v>702.95</v>
          </cell>
        </row>
        <row r="9">
          <cell r="C9" t="str">
            <v>8168E2T</v>
          </cell>
          <cell r="D9" t="str">
            <v>IIPC</v>
          </cell>
          <cell r="E9" t="str">
            <v>ASEAN</v>
          </cell>
          <cell r="F9" t="str">
            <v>P4 3.2Ghz/640, 160GB, 512MB, FDD, COMBO, XPH</v>
          </cell>
          <cell r="G9">
            <v>704.52</v>
          </cell>
          <cell r="H9">
            <v>675.8</v>
          </cell>
          <cell r="I9">
            <v>704.52</v>
          </cell>
        </row>
        <row r="10">
          <cell r="C10" t="str">
            <v>8169E1A</v>
          </cell>
          <cell r="D10" t="str">
            <v>IIPC</v>
          </cell>
          <cell r="E10" t="str">
            <v>ASEAN</v>
          </cell>
          <cell r="F10" t="str">
            <v>P4 3.2Ghz/640, 160GB, 512MB, FDD, COMBO, XPH</v>
          </cell>
          <cell r="G10">
            <v>676.06</v>
          </cell>
          <cell r="H10">
            <v>647.35</v>
          </cell>
          <cell r="I10">
            <v>676.06</v>
          </cell>
        </row>
        <row r="11">
          <cell r="C11" t="str">
            <v>8169E1T</v>
          </cell>
          <cell r="D11" t="str">
            <v>IIPC</v>
          </cell>
          <cell r="E11" t="str">
            <v>ASEAN</v>
          </cell>
          <cell r="F11" t="str">
            <v>P4 3.2Ghz/640, 160GB, 512MB, FDD, COMBO, XPH</v>
          </cell>
          <cell r="G11">
            <v>677.63</v>
          </cell>
          <cell r="H11">
            <v>648.91999999999996</v>
          </cell>
          <cell r="I11">
            <v>677.63</v>
          </cell>
        </row>
        <row r="12">
          <cell r="C12" t="str">
            <v>818755A</v>
          </cell>
          <cell r="D12" t="str">
            <v>IIPC</v>
          </cell>
          <cell r="E12" t="str">
            <v>ASEAN</v>
          </cell>
          <cell r="F12" t="str">
            <v>P4 Pres 3.2, 800, 256MB, 40GB, 48X CD, 10/100, XP-P</v>
          </cell>
          <cell r="G12">
            <v>435.12</v>
          </cell>
          <cell r="H12">
            <v>435.48</v>
          </cell>
          <cell r="I12">
            <v>435.48</v>
          </cell>
        </row>
        <row r="13">
          <cell r="C13" t="str">
            <v>818755T</v>
          </cell>
          <cell r="D13" t="str">
            <v>IIPC</v>
          </cell>
          <cell r="E13" t="str">
            <v>ASEAN</v>
          </cell>
          <cell r="F13" t="str">
            <v>P4 Pres 3.2, 800/256MB/40GB/CD/ 10/100</v>
          </cell>
          <cell r="G13">
            <v>435.72</v>
          </cell>
          <cell r="H13">
            <v>436.07</v>
          </cell>
          <cell r="I13">
            <v>436.07</v>
          </cell>
        </row>
        <row r="14">
          <cell r="C14" t="str">
            <v>81875AA</v>
          </cell>
          <cell r="D14" t="str">
            <v>IIPC</v>
          </cell>
          <cell r="E14" t="str">
            <v>ASEAN</v>
          </cell>
          <cell r="F14" t="str">
            <v>P4 Pres 3.2, 800, 2X256MB, 40GB, 16X DVD, Giga, XP-P</v>
          </cell>
          <cell r="G14">
            <v>472.65</v>
          </cell>
          <cell r="H14">
            <v>473.36</v>
          </cell>
          <cell r="I14">
            <v>473.36</v>
          </cell>
        </row>
        <row r="15">
          <cell r="C15" t="str">
            <v>81875AT</v>
          </cell>
          <cell r="D15" t="str">
            <v>IIPC</v>
          </cell>
          <cell r="E15" t="str">
            <v>ASEAN</v>
          </cell>
          <cell r="F15" t="str">
            <v>P4 Pres 3.2, 800/256MB/40GB/DVD/Giga</v>
          </cell>
          <cell r="G15">
            <v>473.25</v>
          </cell>
          <cell r="H15">
            <v>473.95</v>
          </cell>
          <cell r="I15">
            <v>473.95</v>
          </cell>
        </row>
        <row r="16">
          <cell r="C16" t="str">
            <v>818829A</v>
          </cell>
          <cell r="D16" t="str">
            <v>IIPC</v>
          </cell>
          <cell r="E16" t="str">
            <v>ASEAN</v>
          </cell>
          <cell r="F16" t="str">
            <v>P4 Pres 3.2G, 800, 2X256MB, 40GB, 16X DVD, Giga, XP-P</v>
          </cell>
          <cell r="G16">
            <v>472.65</v>
          </cell>
          <cell r="H16">
            <v>473.36</v>
          </cell>
          <cell r="I16">
            <v>473.36</v>
          </cell>
        </row>
        <row r="17">
          <cell r="C17" t="str">
            <v>818829T</v>
          </cell>
          <cell r="D17" t="str">
            <v>IIPC</v>
          </cell>
          <cell r="E17" t="str">
            <v>ASEAN</v>
          </cell>
          <cell r="F17" t="str">
            <v>P4 Pres 3.2, 800/256MB/40GB/DVD/Giga</v>
          </cell>
          <cell r="G17">
            <v>473.25</v>
          </cell>
          <cell r="H17">
            <v>473.95</v>
          </cell>
          <cell r="I17">
            <v>473.95</v>
          </cell>
        </row>
        <row r="18">
          <cell r="C18" t="str">
            <v>818957A</v>
          </cell>
          <cell r="D18" t="str">
            <v>IIPC</v>
          </cell>
          <cell r="E18" t="str">
            <v>ASEAN</v>
          </cell>
          <cell r="F18" t="str">
            <v>P4 Pres 3.2, 800, 256MB, 40GB, 48X CD, 10/100, XP-P</v>
          </cell>
          <cell r="G18">
            <v>436.08</v>
          </cell>
          <cell r="H18">
            <v>436.43</v>
          </cell>
          <cell r="I18">
            <v>436.43</v>
          </cell>
        </row>
        <row r="19">
          <cell r="C19" t="str">
            <v>818957T</v>
          </cell>
          <cell r="D19" t="str">
            <v>IIPC</v>
          </cell>
          <cell r="E19" t="str">
            <v>ASEAN</v>
          </cell>
          <cell r="F19" t="str">
            <v>P4 Pres 3.2, 800/256MB/40GB/CD/ 10/100</v>
          </cell>
          <cell r="G19">
            <v>436.68</v>
          </cell>
          <cell r="H19">
            <v>437.03</v>
          </cell>
          <cell r="I19">
            <v>437.03</v>
          </cell>
        </row>
        <row r="20">
          <cell r="C20" t="str">
            <v>81895BA</v>
          </cell>
          <cell r="D20" t="str">
            <v>IIPC</v>
          </cell>
          <cell r="E20" t="str">
            <v>ASEAN</v>
          </cell>
          <cell r="F20" t="str">
            <v>P4 Pres 3.2, 800, 2X256MB, 40GB, 16X DVD, Giga, XP-P</v>
          </cell>
          <cell r="G20">
            <v>473.61</v>
          </cell>
          <cell r="H20">
            <v>474.31</v>
          </cell>
          <cell r="I20">
            <v>474.31</v>
          </cell>
        </row>
        <row r="21">
          <cell r="C21" t="str">
            <v>81895BT</v>
          </cell>
          <cell r="D21" t="str">
            <v>IIPC</v>
          </cell>
          <cell r="E21" t="str">
            <v>ASEAN</v>
          </cell>
          <cell r="F21" t="str">
            <v>P4 Pres 3.2, 800/256MB/40GB/DVD/Giga</v>
          </cell>
          <cell r="G21">
            <v>474.21</v>
          </cell>
          <cell r="H21">
            <v>474.91</v>
          </cell>
          <cell r="I21">
            <v>474.91</v>
          </cell>
        </row>
        <row r="22">
          <cell r="C22" t="str">
            <v>81905BA</v>
          </cell>
          <cell r="D22" t="str">
            <v>IIPC</v>
          </cell>
          <cell r="E22" t="str">
            <v>ASEAN</v>
          </cell>
          <cell r="F22" t="str">
            <v>P4 Pres 3.2G, 800, 2X256MB, 40GB, 16X DVD, Giga, XP-P</v>
          </cell>
          <cell r="G22">
            <v>473.61</v>
          </cell>
          <cell r="H22">
            <v>474.31</v>
          </cell>
          <cell r="I22">
            <v>474.31</v>
          </cell>
        </row>
        <row r="23">
          <cell r="C23" t="str">
            <v>81905BT</v>
          </cell>
          <cell r="D23" t="str">
            <v>IIPC</v>
          </cell>
          <cell r="E23" t="str">
            <v>ASEAN</v>
          </cell>
          <cell r="F23" t="str">
            <v>P4 Pres 3.2, 800/256MB/40GB/DVD/Giga</v>
          </cell>
          <cell r="G23">
            <v>474.21</v>
          </cell>
          <cell r="H23">
            <v>474.91</v>
          </cell>
          <cell r="I23">
            <v>474.91</v>
          </cell>
        </row>
        <row r="24">
          <cell r="C24" t="str">
            <v>8185G3A</v>
          </cell>
          <cell r="D24" t="str">
            <v>IIPC</v>
          </cell>
          <cell r="E24" t="str">
            <v>ASEAN</v>
          </cell>
          <cell r="F24" t="str">
            <v>P4 3.2Ghz, 256MB, 40GB 72, 48XCD, XP-Pro</v>
          </cell>
          <cell r="G24">
            <v>443.55</v>
          </cell>
          <cell r="H24">
            <v>443.9</v>
          </cell>
          <cell r="I24">
            <v>443.9</v>
          </cell>
        </row>
        <row r="25">
          <cell r="C25" t="str">
            <v>818732A</v>
          </cell>
          <cell r="D25" t="str">
            <v>IIPC</v>
          </cell>
          <cell r="E25" t="str">
            <v>ASEAN</v>
          </cell>
          <cell r="F25" t="str">
            <v>NWD 2.8Ghz800, 256MB, 40GB 72, 48XCD, XP-Pro</v>
          </cell>
          <cell r="G25">
            <v>403.7</v>
          </cell>
          <cell r="H25">
            <v>404.05</v>
          </cell>
          <cell r="I25">
            <v>404.05</v>
          </cell>
        </row>
        <row r="26">
          <cell r="C26" t="str">
            <v>818732T</v>
          </cell>
          <cell r="D26" t="str">
            <v>IIPC</v>
          </cell>
          <cell r="E26" t="str">
            <v>ASEAN</v>
          </cell>
          <cell r="F26" t="str">
            <v>NWD 2.8Ghz800, 256MB, 40GB 72, 48XCD, XP-Pro</v>
          </cell>
          <cell r="G26">
            <v>403.7</v>
          </cell>
          <cell r="H26">
            <v>404.05</v>
          </cell>
          <cell r="I26">
            <v>404.05</v>
          </cell>
        </row>
        <row r="27">
          <cell r="C27" t="str">
            <v>8187G4A</v>
          </cell>
          <cell r="D27" t="str">
            <v>IIPC</v>
          </cell>
          <cell r="E27" t="str">
            <v>ASEAN</v>
          </cell>
          <cell r="F27" t="str">
            <v>NWD 3.2Ghz, 256MB, 40GB 72, 48XCD, XP-Pro, Giga,</v>
          </cell>
          <cell r="G27">
            <v>434.81</v>
          </cell>
          <cell r="H27">
            <v>435.16</v>
          </cell>
          <cell r="I27">
            <v>435.16</v>
          </cell>
        </row>
        <row r="28">
          <cell r="C28" t="str">
            <v>8187TKA</v>
          </cell>
          <cell r="D28" t="str">
            <v>IIPC</v>
          </cell>
          <cell r="E28" t="str">
            <v>ASEAN</v>
          </cell>
          <cell r="F28" t="str">
            <v>P4 3.0Ghz/800 1M, 256MB, 40GB 72, 48X CD, XP-Pro</v>
          </cell>
          <cell r="G28">
            <v>405.2</v>
          </cell>
          <cell r="H28">
            <v>405.55</v>
          </cell>
          <cell r="I28">
            <v>405.55</v>
          </cell>
        </row>
        <row r="29">
          <cell r="C29" t="str">
            <v>818843A</v>
          </cell>
          <cell r="D29" t="str">
            <v>IIPC</v>
          </cell>
          <cell r="E29" t="str">
            <v>ASEAN</v>
          </cell>
          <cell r="F29" t="str">
            <v>NWD 3.06Ghz/533, 256MB, 80GB 72, 48XCD, XP-Pro</v>
          </cell>
          <cell r="G29">
            <v>413.01</v>
          </cell>
          <cell r="H29">
            <v>413.36</v>
          </cell>
          <cell r="I29">
            <v>413.36</v>
          </cell>
        </row>
        <row r="30">
          <cell r="C30" t="str">
            <v>818734A</v>
          </cell>
          <cell r="D30" t="str">
            <v>IIPC</v>
          </cell>
          <cell r="E30" t="str">
            <v>ASEAN</v>
          </cell>
          <cell r="F30" t="str">
            <v>P4 2.8Ghz800, 256MB, 40GB 72, 48XCD, XP-Pro</v>
          </cell>
          <cell r="G30">
            <v>406.07</v>
          </cell>
          <cell r="H30">
            <v>406.42</v>
          </cell>
          <cell r="I30">
            <v>406.42</v>
          </cell>
        </row>
        <row r="31">
          <cell r="C31" t="str">
            <v>818737A</v>
          </cell>
          <cell r="D31" t="str">
            <v>IIPC</v>
          </cell>
          <cell r="E31" t="str">
            <v>ASEAN</v>
          </cell>
          <cell r="F31" t="str">
            <v>NWD 2.8Ghz800, 512MB, 40GB 72, 48XCD, XP-Pro</v>
          </cell>
          <cell r="G31">
            <v>426.72</v>
          </cell>
          <cell r="H31">
            <v>427.42</v>
          </cell>
          <cell r="I31">
            <v>427.42</v>
          </cell>
        </row>
        <row r="32">
          <cell r="C32" t="str">
            <v>818743A</v>
          </cell>
          <cell r="D32" t="str">
            <v>IIPC</v>
          </cell>
          <cell r="E32" t="str">
            <v>ASEAN</v>
          </cell>
          <cell r="F32" t="str">
            <v>NWD 3.0Ghz800, 512MB, 40GB 72, 48XCD, XP-Pro</v>
          </cell>
          <cell r="G32">
            <v>431.29</v>
          </cell>
          <cell r="H32">
            <v>431.99</v>
          </cell>
          <cell r="I32">
            <v>431.99</v>
          </cell>
        </row>
        <row r="33">
          <cell r="C33" t="str">
            <v>818744A</v>
          </cell>
          <cell r="D33" t="str">
            <v>IIPC</v>
          </cell>
          <cell r="E33" t="str">
            <v>ASEAN</v>
          </cell>
          <cell r="F33" t="str">
            <v>P4 3.0GHZ, 256MB, 40G, 48X CD, XP-P</v>
          </cell>
          <cell r="G33">
            <v>406.07</v>
          </cell>
          <cell r="H33">
            <v>406.42</v>
          </cell>
          <cell r="I33">
            <v>406.42</v>
          </cell>
        </row>
        <row r="34">
          <cell r="C34" t="str">
            <v>818744T</v>
          </cell>
          <cell r="D34" t="str">
            <v>IIPC</v>
          </cell>
          <cell r="E34" t="str">
            <v>ASEAN</v>
          </cell>
          <cell r="F34" t="str">
            <v>3.0GHZ/800,256MB,40G 7200,48X,XP-P</v>
          </cell>
          <cell r="G34">
            <v>406.07</v>
          </cell>
          <cell r="H34">
            <v>406.42</v>
          </cell>
          <cell r="I34">
            <v>406.42</v>
          </cell>
        </row>
        <row r="35">
          <cell r="C35" t="str">
            <v>818746A</v>
          </cell>
          <cell r="D35" t="str">
            <v>IIPC</v>
          </cell>
          <cell r="E35" t="str">
            <v>ASEAN</v>
          </cell>
          <cell r="F35" t="str">
            <v>P4 3.0GHZ,256MBX2,40G,16XDVD,XP-P</v>
          </cell>
          <cell r="G35">
            <v>431.92</v>
          </cell>
          <cell r="H35">
            <v>432.62</v>
          </cell>
          <cell r="I35">
            <v>432.62</v>
          </cell>
        </row>
        <row r="36">
          <cell r="C36" t="str">
            <v>8187KDA</v>
          </cell>
          <cell r="D36" t="str">
            <v>IIPC</v>
          </cell>
          <cell r="E36" t="str">
            <v>ASEAN</v>
          </cell>
          <cell r="F36" t="str">
            <v>P4 3.0Ghz/800, 256MB, 40G, 48X CD, XP-P</v>
          </cell>
          <cell r="G36">
            <v>404.82</v>
          </cell>
          <cell r="H36">
            <v>405.17</v>
          </cell>
          <cell r="I36">
            <v>405.17</v>
          </cell>
        </row>
        <row r="37">
          <cell r="C37" t="str">
            <v>818849A</v>
          </cell>
          <cell r="D37" t="str">
            <v>IIPC</v>
          </cell>
          <cell r="E37" t="str">
            <v>ASEAN</v>
          </cell>
          <cell r="F37" t="str">
            <v>P4 3.0Ghz/800, 512MB, 40GB 72, 48X CD, XP-Pro</v>
          </cell>
          <cell r="G37">
            <v>430.05</v>
          </cell>
          <cell r="H37">
            <v>430.75</v>
          </cell>
          <cell r="I37">
            <v>430.75</v>
          </cell>
        </row>
        <row r="38">
          <cell r="C38" t="str">
            <v>8188M7A</v>
          </cell>
          <cell r="D38" t="str">
            <v>IIPC</v>
          </cell>
          <cell r="E38" t="str">
            <v>ASEAN</v>
          </cell>
          <cell r="F38" t="str">
            <v>P4 3.0Ghz/800, 2x256MB, 80GB, COMBO, XP-Pro</v>
          </cell>
          <cell r="G38">
            <v>450.2</v>
          </cell>
          <cell r="H38">
            <v>450.9</v>
          </cell>
          <cell r="I38">
            <v>450.9</v>
          </cell>
        </row>
        <row r="39">
          <cell r="C39" t="str">
            <v>8188M7T</v>
          </cell>
          <cell r="D39" t="str">
            <v>IIPC</v>
          </cell>
          <cell r="E39" t="str">
            <v>ASEAN</v>
          </cell>
          <cell r="F39" t="str">
            <v>P4 3.0Ghz/800, 256MB, 80GB, 48X CD, XP-Pro, Giga</v>
          </cell>
          <cell r="G39">
            <v>411.38</v>
          </cell>
          <cell r="H39">
            <v>411.73</v>
          </cell>
          <cell r="I39">
            <v>411.73</v>
          </cell>
        </row>
        <row r="40">
          <cell r="C40" t="str">
            <v>818937A</v>
          </cell>
          <cell r="D40" t="str">
            <v>IIPC</v>
          </cell>
          <cell r="E40" t="str">
            <v>ASEAN</v>
          </cell>
          <cell r="F40" t="str">
            <v>NWD 2.8G/800, 256MB, 40GB , 48X CD, XP-Pro</v>
          </cell>
          <cell r="G40">
            <v>403.96</v>
          </cell>
          <cell r="H40">
            <v>404.31</v>
          </cell>
          <cell r="I40">
            <v>404.31</v>
          </cell>
        </row>
        <row r="41">
          <cell r="C41" t="str">
            <v>818946A</v>
          </cell>
          <cell r="D41" t="str">
            <v>IIPC</v>
          </cell>
          <cell r="E41" t="str">
            <v>ASEAN</v>
          </cell>
          <cell r="F41" t="str">
            <v>NWD 3.0G/800, 512MB, 40GB , 48X CD, XP-Pro</v>
          </cell>
          <cell r="G41">
            <v>432.52</v>
          </cell>
          <cell r="H41">
            <v>433.22</v>
          </cell>
          <cell r="I41">
            <v>433.22</v>
          </cell>
        </row>
        <row r="42">
          <cell r="C42" t="str">
            <v>818947A</v>
          </cell>
          <cell r="D42" t="str">
            <v>IIPC</v>
          </cell>
          <cell r="E42" t="str">
            <v>ASEAN</v>
          </cell>
          <cell r="F42" t="str">
            <v>P4 3.0G/800, 256MB, 40GB , 48X CD, XP-Pro</v>
          </cell>
          <cell r="G42">
            <v>407.3</v>
          </cell>
          <cell r="H42">
            <v>407.65</v>
          </cell>
          <cell r="I42">
            <v>407.65</v>
          </cell>
        </row>
        <row r="43">
          <cell r="C43" t="str">
            <v>8189UPA</v>
          </cell>
          <cell r="D43" t="str">
            <v>IIPC</v>
          </cell>
          <cell r="E43" t="str">
            <v>ASEAN</v>
          </cell>
          <cell r="F43" t="str">
            <v>P4 3.0G/800, 256MB, 40GB , 48X CD, XP-Pro</v>
          </cell>
          <cell r="G43">
            <v>408.54</v>
          </cell>
          <cell r="H43">
            <v>408.89</v>
          </cell>
          <cell r="I43">
            <v>408.89</v>
          </cell>
        </row>
        <row r="44">
          <cell r="C44" t="str">
            <v>819046A</v>
          </cell>
          <cell r="D44" t="str">
            <v>IIPC</v>
          </cell>
          <cell r="E44" t="str">
            <v>ASEAN</v>
          </cell>
          <cell r="F44" t="str">
            <v>P4 3.0G/800, 512MB, 40GB , 48X CD, XP-Pro, GIGA</v>
          </cell>
          <cell r="G44">
            <v>430.79</v>
          </cell>
          <cell r="H44">
            <v>431.49</v>
          </cell>
          <cell r="I44">
            <v>431.49</v>
          </cell>
        </row>
        <row r="45">
          <cell r="C45" t="str">
            <v>8190LAR</v>
          </cell>
          <cell r="D45" t="str">
            <v>IIPC</v>
          </cell>
          <cell r="E45" t="str">
            <v>ASEAN</v>
          </cell>
          <cell r="F45" t="str">
            <v>P4 3.0G/800, 256MB/3200, 40GB , 48X CD, XP-Pro, APG 64MB</v>
          </cell>
          <cell r="G45">
            <v>450.55</v>
          </cell>
          <cell r="H45">
            <v>450.9</v>
          </cell>
          <cell r="I45">
            <v>450.9</v>
          </cell>
        </row>
        <row r="46">
          <cell r="C46" t="str">
            <v>818755Q</v>
          </cell>
          <cell r="D46" t="str">
            <v>IIPC</v>
          </cell>
          <cell r="E46" t="str">
            <v>ASEAN</v>
          </cell>
          <cell r="F46" t="str">
            <v>P4 3.2Ghz/800 1M, 256MB, 40G, 48X CD, XP-P</v>
          </cell>
          <cell r="G46">
            <v>438.51</v>
          </cell>
          <cell r="H46">
            <v>438.86</v>
          </cell>
          <cell r="I46">
            <v>438.86</v>
          </cell>
        </row>
        <row r="47">
          <cell r="C47" t="str">
            <v>818957Q</v>
          </cell>
          <cell r="D47" t="str">
            <v>IIPC</v>
          </cell>
          <cell r="E47" t="str">
            <v>ASEAN</v>
          </cell>
          <cell r="F47" t="str">
            <v>P4 3.2Ghz/800 1M, 256MB, 40G, 48X CD, XP-P</v>
          </cell>
          <cell r="G47">
            <v>438.85</v>
          </cell>
          <cell r="H47">
            <v>439.2</v>
          </cell>
          <cell r="I47">
            <v>439.2</v>
          </cell>
        </row>
        <row r="48">
          <cell r="C48" t="str">
            <v>8185A3A</v>
          </cell>
          <cell r="D48" t="str">
            <v>IIPC</v>
          </cell>
          <cell r="E48" t="str">
            <v>ASEAN</v>
          </cell>
          <cell r="F48" t="str">
            <v>P4 2.4Ghz, 256MB, 40GB 72, 48X CD, XP-Pro</v>
          </cell>
          <cell r="G48">
            <v>410.26</v>
          </cell>
          <cell r="H48">
            <v>410.62</v>
          </cell>
          <cell r="I48">
            <v>410.62</v>
          </cell>
        </row>
        <row r="49">
          <cell r="C49" t="str">
            <v>8185A4A</v>
          </cell>
          <cell r="D49" t="str">
            <v>IIPC</v>
          </cell>
          <cell r="E49" t="str">
            <v>ASEAN</v>
          </cell>
          <cell r="F49" t="str">
            <v>NWD 2.4Ghz, 256MB, 40GB 72, 48X CD, XP-Pro</v>
          </cell>
          <cell r="G49">
            <v>413.86</v>
          </cell>
          <cell r="H49">
            <v>414.21</v>
          </cell>
          <cell r="I49">
            <v>414.21</v>
          </cell>
        </row>
        <row r="50">
          <cell r="C50" t="str">
            <v>8185A6A</v>
          </cell>
          <cell r="D50" t="str">
            <v>IIPC</v>
          </cell>
          <cell r="E50" t="str">
            <v>ASEAN</v>
          </cell>
          <cell r="F50" t="str">
            <v>NWD 2.4Ghz, 256MB, 40GB 72, 48X CD, XP-Pro</v>
          </cell>
          <cell r="G50">
            <v>417.86</v>
          </cell>
          <cell r="H50">
            <v>418.21</v>
          </cell>
          <cell r="I50">
            <v>418.21</v>
          </cell>
        </row>
        <row r="51">
          <cell r="C51" t="str">
            <v>8185B1A</v>
          </cell>
          <cell r="D51" t="str">
            <v>IIPC</v>
          </cell>
          <cell r="E51" t="str">
            <v>ASEAN</v>
          </cell>
          <cell r="F51" t="str">
            <v>NWD 2.53Ghz, 256MB, 40GB 72, 48X CD, XP-Pro</v>
          </cell>
          <cell r="G51">
            <v>394.13</v>
          </cell>
          <cell r="H51">
            <v>394.48</v>
          </cell>
          <cell r="I51">
            <v>394.48</v>
          </cell>
        </row>
        <row r="52">
          <cell r="C52" t="str">
            <v>8185D7A</v>
          </cell>
          <cell r="D52" t="str">
            <v>IIPC</v>
          </cell>
          <cell r="E52" t="str">
            <v>ASEAN</v>
          </cell>
          <cell r="F52" t="str">
            <v>NWD 2.66Ghz, 256MB, 40GB 72, 48X CD, XP-Pro</v>
          </cell>
          <cell r="G52">
            <v>410.35</v>
          </cell>
          <cell r="H52">
            <v>410.71</v>
          </cell>
          <cell r="I52">
            <v>410.71</v>
          </cell>
        </row>
        <row r="53">
          <cell r="C53" t="str">
            <v>8185D7T</v>
          </cell>
          <cell r="D53" t="str">
            <v>IIPC</v>
          </cell>
          <cell r="E53" t="str">
            <v>ASEAN</v>
          </cell>
          <cell r="F53" t="str">
            <v>NWD 2.66Ghz, 256MB, 40GB 72, 48X CD, XP-Pro</v>
          </cell>
          <cell r="G53">
            <v>410.35</v>
          </cell>
          <cell r="H53">
            <v>410.71</v>
          </cell>
          <cell r="I53">
            <v>410.71</v>
          </cell>
        </row>
        <row r="54">
          <cell r="C54" t="str">
            <v>8185E9A</v>
          </cell>
          <cell r="D54" t="str">
            <v>IIPC</v>
          </cell>
          <cell r="E54" t="str">
            <v>ASEAN</v>
          </cell>
          <cell r="F54" t="str">
            <v>NWD 2.8Ghz, 256MB, 40GB 72, 48XCDROM, XP-P</v>
          </cell>
          <cell r="G54">
            <v>410.57</v>
          </cell>
          <cell r="H54">
            <v>410.92</v>
          </cell>
          <cell r="I54">
            <v>410.92</v>
          </cell>
        </row>
        <row r="55">
          <cell r="C55" t="str">
            <v>8185F3A</v>
          </cell>
          <cell r="D55" t="str">
            <v>IIPC</v>
          </cell>
          <cell r="E55" t="str">
            <v>ASEAN</v>
          </cell>
          <cell r="F55" t="str">
            <v>NWD 3.0Ghz, 512MB, 80GB 72, DVD, XP-Pro</v>
          </cell>
          <cell r="G55">
            <v>451.23</v>
          </cell>
          <cell r="H55">
            <v>451.93</v>
          </cell>
          <cell r="I55">
            <v>451.93</v>
          </cell>
        </row>
        <row r="56">
          <cell r="C56" t="str">
            <v>8186B1A</v>
          </cell>
          <cell r="D56" t="str">
            <v>IIPC</v>
          </cell>
          <cell r="E56" t="str">
            <v>ASEAN</v>
          </cell>
          <cell r="F56" t="str">
            <v>NWD 2.53Ghz, 256MB, 40GB 72, 48X CD, XP-Pro</v>
          </cell>
          <cell r="G56">
            <v>394.91</v>
          </cell>
          <cell r="H56">
            <v>395.26</v>
          </cell>
          <cell r="I56">
            <v>395.26</v>
          </cell>
        </row>
        <row r="57">
          <cell r="C57" t="str">
            <v>8186D1A</v>
          </cell>
          <cell r="D57" t="str">
            <v>IIPC</v>
          </cell>
          <cell r="E57" t="str">
            <v>ASEAN</v>
          </cell>
          <cell r="F57" t="str">
            <v>NWD 2.60Ghz, 256MB, 40GB 72, 48X CD, XP-Pro</v>
          </cell>
          <cell r="G57">
            <v>410.35</v>
          </cell>
          <cell r="H57">
            <v>410.71</v>
          </cell>
          <cell r="I57">
            <v>410.71</v>
          </cell>
        </row>
        <row r="58">
          <cell r="C58" t="str">
            <v>8187A1A</v>
          </cell>
          <cell r="D58" t="str">
            <v>IIPC</v>
          </cell>
          <cell r="E58" t="str">
            <v>ASEAN</v>
          </cell>
          <cell r="F58" t="str">
            <v>NWD 2.4Ghz, 256MB, 40GB 72, 48X CD, XP-Pro</v>
          </cell>
          <cell r="G58">
            <v>388.47</v>
          </cell>
          <cell r="H58">
            <v>388.82</v>
          </cell>
          <cell r="I58">
            <v>388.82</v>
          </cell>
        </row>
        <row r="59">
          <cell r="C59" t="str">
            <v>8187A4A</v>
          </cell>
          <cell r="D59" t="str">
            <v>IIPC</v>
          </cell>
          <cell r="E59" t="str">
            <v>ASEAN</v>
          </cell>
          <cell r="F59" t="str">
            <v>NWD 2.4Ghz800, 256MB, 40GB 72, 48X CD, XP-H</v>
          </cell>
          <cell r="G59">
            <v>403.92</v>
          </cell>
          <cell r="H59">
            <v>404.27</v>
          </cell>
          <cell r="I59">
            <v>404.27</v>
          </cell>
        </row>
        <row r="60">
          <cell r="C60" t="str">
            <v>8187A5A</v>
          </cell>
          <cell r="D60" t="str">
            <v>IIPC</v>
          </cell>
          <cell r="E60" t="str">
            <v>ASEAN</v>
          </cell>
          <cell r="F60" t="str">
            <v>NWD 2.4Ghz800, 256MB, 40GB 72, 48X CD, XP-P</v>
          </cell>
          <cell r="G60">
            <v>412.41</v>
          </cell>
          <cell r="H60">
            <v>412.76</v>
          </cell>
          <cell r="I60">
            <v>412.76</v>
          </cell>
        </row>
        <row r="61">
          <cell r="C61" t="str">
            <v>8187A6A</v>
          </cell>
          <cell r="D61" t="str">
            <v>IIPC</v>
          </cell>
          <cell r="E61" t="str">
            <v>ASEAN</v>
          </cell>
          <cell r="F61" t="str">
            <v>NWD 2.4Ghz800, 256MB, 40GB 72, 48XCD, XP-P</v>
          </cell>
          <cell r="G61">
            <v>403.92</v>
          </cell>
          <cell r="H61">
            <v>404.27</v>
          </cell>
          <cell r="I61">
            <v>404.27</v>
          </cell>
        </row>
        <row r="62">
          <cell r="C62" t="str">
            <v>8187A7A</v>
          </cell>
          <cell r="D62" t="str">
            <v>IIPC</v>
          </cell>
          <cell r="E62" t="str">
            <v>ASEAN</v>
          </cell>
          <cell r="F62" t="str">
            <v>NWD 2.4Ghz800, 256MB, 40GB 72, 48XCDROM, WIN2K</v>
          </cell>
          <cell r="G62">
            <v>403.92</v>
          </cell>
          <cell r="H62">
            <v>404.27</v>
          </cell>
          <cell r="I62">
            <v>404.27</v>
          </cell>
        </row>
        <row r="63">
          <cell r="C63" t="str">
            <v>8187A8A</v>
          </cell>
          <cell r="D63" t="str">
            <v>IIPC</v>
          </cell>
          <cell r="E63" t="str">
            <v>ASEAN</v>
          </cell>
          <cell r="F63" t="str">
            <v>NWD 2.4Ghz800, 256MB, 40GB 72, 48X CD, XP-H</v>
          </cell>
          <cell r="G63">
            <v>413.01</v>
          </cell>
          <cell r="H63">
            <v>413.36</v>
          </cell>
          <cell r="I63">
            <v>413.36</v>
          </cell>
        </row>
        <row r="64">
          <cell r="C64" t="str">
            <v>8187A8T</v>
          </cell>
          <cell r="D64" t="str">
            <v>IIPC</v>
          </cell>
          <cell r="E64" t="str">
            <v>ASEAN</v>
          </cell>
          <cell r="F64" t="str">
            <v>NWD 2.4Ghz800, 256MB, 40GB 72, 48X CD, XP-H</v>
          </cell>
          <cell r="G64">
            <v>413.01</v>
          </cell>
          <cell r="H64">
            <v>413.36</v>
          </cell>
          <cell r="I64">
            <v>413.36</v>
          </cell>
        </row>
        <row r="65">
          <cell r="C65" t="str">
            <v>8187D1A</v>
          </cell>
          <cell r="D65" t="str">
            <v>IIPC</v>
          </cell>
          <cell r="E65" t="str">
            <v>ASEAN</v>
          </cell>
          <cell r="F65" t="str">
            <v>NWD 2.66Ghz, 256MB, 40GB 72, 48X CD, XP-Pro</v>
          </cell>
          <cell r="G65">
            <v>388.25</v>
          </cell>
          <cell r="H65">
            <v>388.6</v>
          </cell>
          <cell r="I65">
            <v>388.6</v>
          </cell>
        </row>
        <row r="66">
          <cell r="C66" t="str">
            <v>8187D1T</v>
          </cell>
          <cell r="D66" t="str">
            <v>IIPC</v>
          </cell>
          <cell r="E66" t="str">
            <v>ASEAN</v>
          </cell>
          <cell r="F66" t="str">
            <v>NWD 2.66Ghz, 256MB, 40GB 72, 48X CD, XP-Pro</v>
          </cell>
          <cell r="G66">
            <v>388.25</v>
          </cell>
          <cell r="H66">
            <v>388.6</v>
          </cell>
          <cell r="I66">
            <v>388.6</v>
          </cell>
        </row>
        <row r="67">
          <cell r="C67" t="str">
            <v>8187D2A</v>
          </cell>
          <cell r="D67" t="str">
            <v>IIPC</v>
          </cell>
          <cell r="E67" t="str">
            <v>ASEAN</v>
          </cell>
          <cell r="F67" t="str">
            <v>NWD 2.66Ghz533, 256MB*2, 40GB 72, 48XCDROM, XP-P</v>
          </cell>
          <cell r="G67">
            <v>409.1</v>
          </cell>
          <cell r="H67">
            <v>409.8</v>
          </cell>
          <cell r="I67">
            <v>409.8</v>
          </cell>
        </row>
        <row r="68">
          <cell r="C68" t="str">
            <v>8187DFA</v>
          </cell>
          <cell r="D68" t="str">
            <v>IIPC</v>
          </cell>
          <cell r="E68" t="str">
            <v>ASEAN</v>
          </cell>
          <cell r="F68" t="str">
            <v>NWD 2.6Ghz, 256MB, 40GB 72, 48X CD, XP-Pro</v>
          </cell>
          <cell r="G68">
            <v>403.7</v>
          </cell>
          <cell r="H68">
            <v>404.05</v>
          </cell>
          <cell r="I68">
            <v>404.05</v>
          </cell>
        </row>
        <row r="69">
          <cell r="C69" t="str">
            <v>8187DFT</v>
          </cell>
          <cell r="D69" t="str">
            <v>IIPC</v>
          </cell>
          <cell r="E69" t="str">
            <v>ASEAN</v>
          </cell>
          <cell r="F69" t="str">
            <v>NWD 2.6Ghz, 256MB, 40GB 72, 48X CD, XP-Pro</v>
          </cell>
          <cell r="G69">
            <v>403.7</v>
          </cell>
          <cell r="H69">
            <v>404.05</v>
          </cell>
          <cell r="I69">
            <v>404.05</v>
          </cell>
        </row>
        <row r="70">
          <cell r="C70" t="str">
            <v>8187E3A</v>
          </cell>
          <cell r="D70" t="str">
            <v>IIPC</v>
          </cell>
          <cell r="E70" t="str">
            <v>ASEAN</v>
          </cell>
          <cell r="F70" t="str">
            <v>NWD 2.8Ghz533, 512MB, 40GB 72, 16XDVD, XP-P</v>
          </cell>
          <cell r="G70">
            <v>417.82</v>
          </cell>
          <cell r="H70">
            <v>418.52</v>
          </cell>
          <cell r="I70">
            <v>418.52</v>
          </cell>
        </row>
        <row r="71">
          <cell r="C71" t="str">
            <v>8187E6A</v>
          </cell>
          <cell r="D71" t="str">
            <v>IIPC</v>
          </cell>
          <cell r="E71" t="str">
            <v>ASEAN</v>
          </cell>
          <cell r="F71" t="str">
            <v>NWD 2.8Ghz800, 256MB, 40GB 72, 48X CD, XP-Pro</v>
          </cell>
          <cell r="G71">
            <v>407.3</v>
          </cell>
          <cell r="H71">
            <v>407.65</v>
          </cell>
          <cell r="I71">
            <v>407.65</v>
          </cell>
        </row>
        <row r="72">
          <cell r="C72" t="str">
            <v>8187E6T</v>
          </cell>
          <cell r="D72" t="str">
            <v>IIPC</v>
          </cell>
          <cell r="E72" t="str">
            <v>ASEAN</v>
          </cell>
          <cell r="F72" t="str">
            <v>NWD 2.8Ghz800, 256MB, 40GB 72, 48X CD, XP-Pro</v>
          </cell>
          <cell r="G72">
            <v>407.3</v>
          </cell>
          <cell r="H72">
            <v>407.65</v>
          </cell>
          <cell r="I72">
            <v>407.65</v>
          </cell>
        </row>
        <row r="73">
          <cell r="C73" t="str">
            <v>8187E7A</v>
          </cell>
          <cell r="D73" t="str">
            <v>IIPC</v>
          </cell>
          <cell r="E73" t="str">
            <v>ASEAN</v>
          </cell>
          <cell r="F73" t="str">
            <v>NWD 2.8Ghz800, 256MB, 40GB 72, 16XDVD, XP-Pro</v>
          </cell>
          <cell r="G73">
            <v>407.82</v>
          </cell>
          <cell r="H73">
            <v>408.17</v>
          </cell>
          <cell r="I73">
            <v>408.17</v>
          </cell>
        </row>
        <row r="74">
          <cell r="C74" t="str">
            <v>8187E9A</v>
          </cell>
          <cell r="D74" t="str">
            <v>IIPC</v>
          </cell>
          <cell r="E74" t="str">
            <v>ASEAN</v>
          </cell>
          <cell r="F74" t="str">
            <v>NWD 2.8Ghz800, 256MBX2, 40GB 72, 16XDVD, XP-Pro</v>
          </cell>
          <cell r="G74">
            <v>438.54</v>
          </cell>
          <cell r="H74">
            <v>439.24</v>
          </cell>
          <cell r="I74">
            <v>439.24</v>
          </cell>
        </row>
        <row r="75">
          <cell r="C75" t="str">
            <v>8187EFA</v>
          </cell>
          <cell r="D75" t="str">
            <v>IIPC</v>
          </cell>
          <cell r="E75" t="str">
            <v>ASEAN</v>
          </cell>
          <cell r="F75" t="str">
            <v>NWD 2.8Ghz800, 256MB, 40GB 72, 48X CD, XP-P</v>
          </cell>
          <cell r="G75">
            <v>406.52</v>
          </cell>
          <cell r="H75">
            <v>406.87</v>
          </cell>
          <cell r="I75">
            <v>406.87</v>
          </cell>
        </row>
        <row r="76">
          <cell r="C76" t="str">
            <v>8187F4A</v>
          </cell>
          <cell r="D76" t="str">
            <v>IIPC</v>
          </cell>
          <cell r="E76" t="str">
            <v>ASEAN</v>
          </cell>
          <cell r="F76" t="str">
            <v>P4 3.0G/800, 2*256MB, 40GB 72, 16XDVD, XP-Pro, Giga,</v>
          </cell>
          <cell r="G76">
            <v>438.76</v>
          </cell>
          <cell r="H76">
            <v>439.46</v>
          </cell>
          <cell r="I76">
            <v>439.46</v>
          </cell>
        </row>
        <row r="77">
          <cell r="C77" t="str">
            <v>8187F4T</v>
          </cell>
          <cell r="D77" t="str">
            <v>IIPC</v>
          </cell>
          <cell r="E77" t="str">
            <v>ASEAN</v>
          </cell>
          <cell r="F77" t="str">
            <v>NWD 3.0Ghz, 256MBx2, 40GB 72, 16X DVD, XP-Pro, Giga,</v>
          </cell>
          <cell r="G77">
            <v>438.76</v>
          </cell>
          <cell r="H77">
            <v>439.46</v>
          </cell>
          <cell r="I77">
            <v>439.46</v>
          </cell>
        </row>
        <row r="78">
          <cell r="C78" t="str">
            <v>8187F6A</v>
          </cell>
          <cell r="D78" t="str">
            <v>IIPC</v>
          </cell>
          <cell r="E78" t="str">
            <v>ASEAN</v>
          </cell>
          <cell r="F78" t="str">
            <v>NWD 3.0Ghz800, 512MB, 80GB 72, DVD, XP-P, POV</v>
          </cell>
          <cell r="G78">
            <v>440.44</v>
          </cell>
          <cell r="H78">
            <v>441.14</v>
          </cell>
          <cell r="I78">
            <v>441.14</v>
          </cell>
        </row>
        <row r="79">
          <cell r="C79" t="str">
            <v>8187QZA</v>
          </cell>
          <cell r="D79" t="str">
            <v>IIPC</v>
          </cell>
          <cell r="E79" t="str">
            <v>ASEAN</v>
          </cell>
          <cell r="F79" t="str">
            <v>P4 2.8Ghz/533, 256MB, 40GB 72, 48X CD, XP-Pro</v>
          </cell>
          <cell r="G79">
            <v>389.76</v>
          </cell>
          <cell r="H79">
            <v>390.11</v>
          </cell>
          <cell r="I79">
            <v>390.11</v>
          </cell>
        </row>
        <row r="80">
          <cell r="C80" t="str">
            <v>8187R6A</v>
          </cell>
          <cell r="D80" t="str">
            <v>IIPC</v>
          </cell>
          <cell r="E80" t="str">
            <v>ASEAN</v>
          </cell>
          <cell r="F80" t="str">
            <v>P4 3.0G/800, 256MBX2, 80GB, COMBO, XP-Pro</v>
          </cell>
          <cell r="G80">
            <v>447.61</v>
          </cell>
          <cell r="H80">
            <v>448.31</v>
          </cell>
          <cell r="I80">
            <v>448.31</v>
          </cell>
        </row>
        <row r="81">
          <cell r="C81" t="str">
            <v>8187UPT</v>
          </cell>
          <cell r="D81" t="str">
            <v>IIPC</v>
          </cell>
          <cell r="E81" t="str">
            <v>ASEAN</v>
          </cell>
          <cell r="F81" t="str">
            <v>P4 3.0Ghz/800, 256MB, 80GB, 48X CD, XP-Pro</v>
          </cell>
          <cell r="G81">
            <v>411.75</v>
          </cell>
          <cell r="H81">
            <v>412.11</v>
          </cell>
          <cell r="I81">
            <v>412.11</v>
          </cell>
        </row>
        <row r="82">
          <cell r="C82" t="str">
            <v>8188D1A</v>
          </cell>
          <cell r="D82" t="str">
            <v>IIPC</v>
          </cell>
          <cell r="E82" t="str">
            <v>ASEAN</v>
          </cell>
          <cell r="F82" t="str">
            <v>NWD 2.66Ghz, 256MB, 40GB 72, 48X CD, XP-Pro</v>
          </cell>
          <cell r="G82">
            <v>389.12</v>
          </cell>
          <cell r="H82">
            <v>389.47</v>
          </cell>
          <cell r="I82">
            <v>389.47</v>
          </cell>
        </row>
        <row r="83">
          <cell r="C83" t="str">
            <v>8188EJA</v>
          </cell>
          <cell r="D83" t="str">
            <v>IIPC</v>
          </cell>
          <cell r="E83" t="str">
            <v>ASEAN</v>
          </cell>
          <cell r="F83" t="str">
            <v>NWD 2.8Ghz, 512MB, 40GB 72, 48XCD, XP-Pro</v>
          </cell>
          <cell r="G83">
            <v>428.92</v>
          </cell>
          <cell r="H83">
            <v>429.63</v>
          </cell>
          <cell r="I83">
            <v>429.63</v>
          </cell>
        </row>
        <row r="84">
          <cell r="C84" t="str">
            <v>8188F1A</v>
          </cell>
          <cell r="D84" t="str">
            <v>IIPC</v>
          </cell>
          <cell r="E84" t="str">
            <v>ASEAN</v>
          </cell>
          <cell r="F84" t="str">
            <v>NWD 3.0Ghz, 256*2MB, 40GB 72, 16XDVD, XP-Pro</v>
          </cell>
          <cell r="G84">
            <v>441.92</v>
          </cell>
          <cell r="H84">
            <v>442.62</v>
          </cell>
          <cell r="I84">
            <v>442.62</v>
          </cell>
        </row>
        <row r="85">
          <cell r="C85" t="str">
            <v>8188QAQ</v>
          </cell>
          <cell r="D85" t="str">
            <v>IIPC</v>
          </cell>
          <cell r="E85" t="str">
            <v>ASEAN</v>
          </cell>
          <cell r="F85" t="str">
            <v>P4 2.8Ghz/400, 512MBX2, 80GB, CDRW, XP-Pro, GV</v>
          </cell>
          <cell r="G85">
            <v>468.6</v>
          </cell>
          <cell r="H85">
            <v>470.01</v>
          </cell>
          <cell r="I85">
            <v>470.01</v>
          </cell>
        </row>
        <row r="86">
          <cell r="C86" t="str">
            <v>8189A4A</v>
          </cell>
          <cell r="D86" t="str">
            <v>IIPC</v>
          </cell>
          <cell r="E86" t="str">
            <v>ASEAN</v>
          </cell>
          <cell r="F86" t="str">
            <v>NWD 2.4Ghz800, 256MB, 40GB 72, 48X CD, XP-Pro</v>
          </cell>
          <cell r="G86">
            <v>408.6</v>
          </cell>
          <cell r="H86">
            <v>408.95</v>
          </cell>
          <cell r="I86">
            <v>408.95</v>
          </cell>
        </row>
        <row r="87">
          <cell r="C87" t="str">
            <v>8189A5A</v>
          </cell>
          <cell r="D87" t="str">
            <v>IIPC</v>
          </cell>
          <cell r="E87" t="str">
            <v>ASEAN</v>
          </cell>
          <cell r="F87" t="str">
            <v>NWD 2.4Ghz, 256MB, 40GB 72, 48XCDROM, XP-P</v>
          </cell>
          <cell r="G87">
            <v>410.2</v>
          </cell>
          <cell r="H87">
            <v>410.56</v>
          </cell>
          <cell r="I87">
            <v>410.56</v>
          </cell>
        </row>
        <row r="88">
          <cell r="C88" t="str">
            <v>8189E1A</v>
          </cell>
          <cell r="D88" t="str">
            <v>IIPC</v>
          </cell>
          <cell r="E88" t="str">
            <v>ASEAN</v>
          </cell>
          <cell r="F88" t="str">
            <v>NWD 2.8Ghz, 256MB, 40GB 72, 48X CD, XP-Pro</v>
          </cell>
          <cell r="G88">
            <v>388.09</v>
          </cell>
          <cell r="H88">
            <v>388.44</v>
          </cell>
          <cell r="I88">
            <v>388.44</v>
          </cell>
        </row>
        <row r="89">
          <cell r="C89" t="str">
            <v>8189E6A</v>
          </cell>
          <cell r="D89" t="str">
            <v>IIPC</v>
          </cell>
          <cell r="E89" t="str">
            <v>ASEAN</v>
          </cell>
          <cell r="F89" t="str">
            <v>NWD 2.8Ghz, 256MB, 40GB 72, 48X CD, XP-Pro</v>
          </cell>
          <cell r="G89">
            <v>409.48</v>
          </cell>
          <cell r="H89">
            <v>409.83</v>
          </cell>
          <cell r="I89">
            <v>409.83</v>
          </cell>
        </row>
        <row r="90">
          <cell r="C90" t="str">
            <v>8189F4A</v>
          </cell>
          <cell r="D90" t="str">
            <v>IIPC</v>
          </cell>
          <cell r="E90" t="str">
            <v>ASEAN</v>
          </cell>
          <cell r="F90" t="str">
            <v>NWD 3.0Ghz, 512MB, 80GB 72, DVD, XP-Pro, POV</v>
          </cell>
          <cell r="G90">
            <v>443.42</v>
          </cell>
          <cell r="H90">
            <v>444.12</v>
          </cell>
          <cell r="I90">
            <v>444.12</v>
          </cell>
        </row>
        <row r="91">
          <cell r="C91" t="str">
            <v>8189F7A</v>
          </cell>
          <cell r="D91" t="str">
            <v>IIPC</v>
          </cell>
          <cell r="E91" t="str">
            <v>ASEAN</v>
          </cell>
          <cell r="F91" t="str">
            <v>NWD 3.0Ghz, 512MB, 80GB 72, DVD, XP-Pro, POV</v>
          </cell>
          <cell r="G91">
            <v>447.02</v>
          </cell>
          <cell r="H91">
            <v>447.72</v>
          </cell>
          <cell r="I91">
            <v>447.72</v>
          </cell>
        </row>
        <row r="92">
          <cell r="C92" t="str">
            <v>8189G4A</v>
          </cell>
          <cell r="D92" t="str">
            <v>IIPC</v>
          </cell>
          <cell r="E92" t="str">
            <v>ASEAN</v>
          </cell>
          <cell r="F92" t="str">
            <v>NWD 3.2Ghz, 256MB, 40GB,48XCD, XP-Pro,</v>
          </cell>
          <cell r="G92">
            <v>440.12</v>
          </cell>
          <cell r="H92">
            <v>440.47</v>
          </cell>
          <cell r="I92">
            <v>440.47</v>
          </cell>
        </row>
        <row r="93">
          <cell r="C93" t="str">
            <v>8190E1A</v>
          </cell>
          <cell r="D93" t="str">
            <v>IIPC</v>
          </cell>
          <cell r="E93" t="str">
            <v>ASEAN</v>
          </cell>
          <cell r="F93" t="str">
            <v>NWD 2.8Ghz, 256MB, 40GB 72, 48X CD, XP-Pro</v>
          </cell>
          <cell r="G93">
            <v>390.94</v>
          </cell>
          <cell r="H93">
            <v>391.29</v>
          </cell>
          <cell r="I93">
            <v>391.29</v>
          </cell>
        </row>
        <row r="94">
          <cell r="C94" t="str">
            <v>8190E1T</v>
          </cell>
          <cell r="D94" t="str">
            <v>IIPC</v>
          </cell>
          <cell r="E94" t="str">
            <v>ASEAN</v>
          </cell>
          <cell r="F94" t="str">
            <v>NWD 2.8Ghz, 256MB, 40GB 72, 48X CD, XP-Pro</v>
          </cell>
          <cell r="G94">
            <v>390.94</v>
          </cell>
          <cell r="H94">
            <v>391.29</v>
          </cell>
          <cell r="I94">
            <v>391.29</v>
          </cell>
        </row>
        <row r="95">
          <cell r="C95" t="str">
            <v>81712WA</v>
          </cell>
          <cell r="D95" t="str">
            <v>IIPC</v>
          </cell>
          <cell r="E95" t="str">
            <v>ASEAN</v>
          </cell>
          <cell r="F95" t="str">
            <v>SFF, P4 Pres 3.0/531, 256MB, 80GB, FDD, CDROM, XPP</v>
          </cell>
          <cell r="G95">
            <v>423.29</v>
          </cell>
          <cell r="H95">
            <v>423.07</v>
          </cell>
          <cell r="I95">
            <v>423.29</v>
          </cell>
        </row>
        <row r="96">
          <cell r="C96" t="str">
            <v>81714XA</v>
          </cell>
          <cell r="D96" t="str">
            <v>IIPC</v>
          </cell>
          <cell r="E96" t="str">
            <v>ASEAN</v>
          </cell>
          <cell r="F96" t="str">
            <v>SFF, P4 3.2GHz/541, 40GB, 512MB, FDD, CDROM, XPP</v>
          </cell>
          <cell r="G96">
            <v>468.7</v>
          </cell>
          <cell r="H96">
            <v>468.9</v>
          </cell>
          <cell r="I96">
            <v>468.9</v>
          </cell>
        </row>
        <row r="97">
          <cell r="C97" t="str">
            <v>817158A</v>
          </cell>
          <cell r="D97" t="str">
            <v>IIPC</v>
          </cell>
          <cell r="E97" t="str">
            <v>ASEAN</v>
          </cell>
          <cell r="F97" t="str">
            <v>SFF, P4 3.0GHz/531, 40GB, 512MB, FDD, DVD, XPP</v>
          </cell>
          <cell r="G97">
            <v>445</v>
          </cell>
          <cell r="H97">
            <v>445.2</v>
          </cell>
          <cell r="I97">
            <v>445.2</v>
          </cell>
        </row>
        <row r="98">
          <cell r="C98" t="str">
            <v>81716AA</v>
          </cell>
          <cell r="D98" t="str">
            <v>IIPC</v>
          </cell>
          <cell r="E98" t="str">
            <v>ASEAN</v>
          </cell>
          <cell r="F98" t="str">
            <v>SFF, P4 3.2GHz/541, 80GB, 512MB, FDD, DVD, XPP</v>
          </cell>
          <cell r="G98">
            <v>483</v>
          </cell>
          <cell r="H98">
            <v>483.13</v>
          </cell>
          <cell r="I98">
            <v>483.13</v>
          </cell>
        </row>
        <row r="99">
          <cell r="C99" t="str">
            <v>8171B5A</v>
          </cell>
          <cell r="D99" t="str">
            <v>IIPC</v>
          </cell>
          <cell r="E99" t="str">
            <v>ASEAN</v>
          </cell>
          <cell r="F99" t="str">
            <v>SFF P4 Pres 3.0/800Ghz, 512MB, 40GB, FDD, 48X CD, XP-Pro</v>
          </cell>
          <cell r="G99">
            <v>476.45</v>
          </cell>
          <cell r="H99">
            <v>450.94</v>
          </cell>
          <cell r="I99">
            <v>476.45</v>
          </cell>
        </row>
        <row r="100">
          <cell r="C100" t="str">
            <v>8171B5T</v>
          </cell>
          <cell r="D100" t="str">
            <v>IIPC</v>
          </cell>
          <cell r="E100" t="str">
            <v>ASEAN</v>
          </cell>
          <cell r="F100" t="str">
            <v>SFF P4 Pres 3.0/800Ghz, 512MB, 40GB, 48X CD, Giga, XP-Pro</v>
          </cell>
          <cell r="G100">
            <v>476.45</v>
          </cell>
          <cell r="H100">
            <v>450.94</v>
          </cell>
          <cell r="I100">
            <v>476.45</v>
          </cell>
        </row>
        <row r="101">
          <cell r="C101" t="str">
            <v>8171B6A</v>
          </cell>
          <cell r="D101" t="str">
            <v>IIPC</v>
          </cell>
          <cell r="E101" t="str">
            <v>ASEAN</v>
          </cell>
          <cell r="F101" t="str">
            <v>SFF P4 Pres 3.0/800Ghz, 512MB, 40GB, 48X CD, Giga, XP-Pro</v>
          </cell>
          <cell r="G101">
            <v>493.32</v>
          </cell>
          <cell r="H101">
            <v>467.75</v>
          </cell>
          <cell r="I101">
            <v>493.32</v>
          </cell>
        </row>
        <row r="102">
          <cell r="C102" t="str">
            <v>8171B6T</v>
          </cell>
          <cell r="D102" t="str">
            <v>IIPC</v>
          </cell>
          <cell r="E102" t="str">
            <v>ASEAN</v>
          </cell>
          <cell r="F102" t="str">
            <v>SFF P4 Pres 3.0/800Ghz, 512MB, 80GB, 48X CD, Giga, XP-Pro</v>
          </cell>
          <cell r="G102">
            <v>493.32</v>
          </cell>
          <cell r="H102">
            <v>467.75</v>
          </cell>
          <cell r="I102">
            <v>493.32</v>
          </cell>
        </row>
        <row r="103">
          <cell r="C103" t="str">
            <v>8171BJA</v>
          </cell>
          <cell r="D103" t="str">
            <v>IIPC</v>
          </cell>
          <cell r="E103" t="str">
            <v>ASEAN</v>
          </cell>
          <cell r="F103" t="str">
            <v>SFF, P4 3.0GHz/630, 256MB, 80GB, FDD, CDROM, XP-Pro</v>
          </cell>
          <cell r="G103">
            <v>454.59</v>
          </cell>
          <cell r="H103">
            <v>428.43</v>
          </cell>
          <cell r="I103">
            <v>454.59</v>
          </cell>
        </row>
        <row r="104">
          <cell r="C104" t="str">
            <v>8171BMA</v>
          </cell>
          <cell r="D104" t="str">
            <v>IIPC</v>
          </cell>
          <cell r="E104" t="str">
            <v>ASEAN</v>
          </cell>
          <cell r="F104" t="str">
            <v>SFF, P4 3.0GHz/630, 512MB, 40GB, FDD, CDROM, XP-Pro</v>
          </cell>
          <cell r="G104">
            <v>470.45</v>
          </cell>
          <cell r="H104">
            <v>444.71</v>
          </cell>
          <cell r="I104">
            <v>470.45</v>
          </cell>
        </row>
        <row r="105">
          <cell r="C105" t="str">
            <v>8171D7A</v>
          </cell>
          <cell r="D105" t="str">
            <v>IIPC</v>
          </cell>
          <cell r="E105" t="str">
            <v>ASEAN</v>
          </cell>
          <cell r="F105" t="str">
            <v>SFF P4 Pent 3.2/800Ghz, 512MB, 40GB, 48X CD, Giga, XP-Pro</v>
          </cell>
          <cell r="G105">
            <v>510.49</v>
          </cell>
          <cell r="H105">
            <v>481.86</v>
          </cell>
          <cell r="I105">
            <v>510.49</v>
          </cell>
        </row>
        <row r="106">
          <cell r="C106" t="str">
            <v>8171D7T</v>
          </cell>
          <cell r="D106" t="str">
            <v>IIPC</v>
          </cell>
          <cell r="E106" t="str">
            <v>ASEAN</v>
          </cell>
          <cell r="F106" t="str">
            <v>SFF P4 Pent 3.2/800Ghz, 512MB, 40GB, 48X CD, Giga, XP-Pro</v>
          </cell>
          <cell r="G106">
            <v>510.49</v>
          </cell>
          <cell r="H106">
            <v>481.86</v>
          </cell>
          <cell r="I106">
            <v>510.49</v>
          </cell>
        </row>
        <row r="107">
          <cell r="C107" t="str">
            <v>8171D8A</v>
          </cell>
          <cell r="D107" t="str">
            <v>IIPC</v>
          </cell>
          <cell r="E107" t="str">
            <v>ASEAN</v>
          </cell>
          <cell r="F107" t="str">
            <v>SFF P4 Pent 3.2/800Ghz, 512MB, 40GB, 48X CD, Giga, XP-Pro</v>
          </cell>
          <cell r="G107">
            <v>527.37</v>
          </cell>
          <cell r="H107">
            <v>498.67</v>
          </cell>
          <cell r="I107">
            <v>527.37</v>
          </cell>
        </row>
        <row r="108">
          <cell r="C108" t="str">
            <v>8171D8T</v>
          </cell>
          <cell r="D108" t="str">
            <v>IIPC</v>
          </cell>
          <cell r="E108" t="str">
            <v>ASEAN</v>
          </cell>
          <cell r="F108" t="str">
            <v>SFF P4 Pent 3.2/800Ghz, 512MB, 80GB, 48X CD, Giga, XP-Pro</v>
          </cell>
          <cell r="G108">
            <v>527.37</v>
          </cell>
          <cell r="H108">
            <v>498.67</v>
          </cell>
          <cell r="I108">
            <v>527.37</v>
          </cell>
        </row>
        <row r="109">
          <cell r="C109" t="str">
            <v>8171DHA</v>
          </cell>
          <cell r="D109" t="str">
            <v>IIPC</v>
          </cell>
          <cell r="E109" t="str">
            <v>ASEAN</v>
          </cell>
          <cell r="F109" t="str">
            <v>SFF, P4 3.2GHz/640, 512MB, 80GB, FDD, Combo, XP-Pro</v>
          </cell>
          <cell r="G109">
            <v>528</v>
          </cell>
          <cell r="H109">
            <v>499.07</v>
          </cell>
          <cell r="I109">
            <v>528</v>
          </cell>
        </row>
        <row r="110">
          <cell r="C110" t="str">
            <v>817234A</v>
          </cell>
          <cell r="D110" t="str">
            <v>IIPC</v>
          </cell>
          <cell r="E110" t="str">
            <v>ASEAN</v>
          </cell>
          <cell r="F110" t="str">
            <v>SFF Pres 3.0, 512MB, 40GB, 16xDVD, FDD, XPP</v>
          </cell>
          <cell r="G110">
            <v>452.73</v>
          </cell>
          <cell r="H110">
            <v>453.16</v>
          </cell>
          <cell r="I110">
            <v>453.16</v>
          </cell>
        </row>
        <row r="111">
          <cell r="C111" t="str">
            <v>817236A</v>
          </cell>
          <cell r="D111" t="str">
            <v>IIPC</v>
          </cell>
          <cell r="E111" t="str">
            <v>ASEAN</v>
          </cell>
          <cell r="F111" t="str">
            <v>SFF, P4 3.0GHz/531, 256MB, 80GB, FDD, CDROM, XP-Pro</v>
          </cell>
          <cell r="G111">
            <v>423.29</v>
          </cell>
          <cell r="H111">
            <v>423.07</v>
          </cell>
          <cell r="I111">
            <v>423.29</v>
          </cell>
        </row>
        <row r="112">
          <cell r="C112" t="str">
            <v>817239A</v>
          </cell>
          <cell r="D112" t="str">
            <v>IIPC</v>
          </cell>
          <cell r="E112" t="str">
            <v>ASEAN</v>
          </cell>
          <cell r="F112" t="str">
            <v>SFF, P4 3.2GHz/541, 512MB, 80GB, FDD, CDRW, XP-Pro</v>
          </cell>
          <cell r="G112">
            <v>486.92</v>
          </cell>
          <cell r="H112">
            <v>487.05</v>
          </cell>
          <cell r="I112">
            <v>487.05</v>
          </cell>
        </row>
        <row r="113">
          <cell r="C113" t="str">
            <v>81723AA</v>
          </cell>
          <cell r="D113" t="str">
            <v>IIPC</v>
          </cell>
          <cell r="E113" t="str">
            <v>ASEAN</v>
          </cell>
          <cell r="F113" t="str">
            <v>SFF, P4 3.4GHz/551, 512MB, 80GB, FDD, DVD, XP-Pro</v>
          </cell>
          <cell r="G113">
            <v>540.66999999999996</v>
          </cell>
          <cell r="H113">
            <v>540.79999999999995</v>
          </cell>
          <cell r="I113">
            <v>540.79999999999995</v>
          </cell>
        </row>
        <row r="114">
          <cell r="C114" t="str">
            <v>81724XA</v>
          </cell>
          <cell r="D114" t="str">
            <v>IIPC</v>
          </cell>
          <cell r="E114" t="str">
            <v>ASEAN</v>
          </cell>
          <cell r="F114" t="str">
            <v>SFF, P4 3.2GHz/541, 512MB, 40GB, FDD, CDROM, XP-Pro</v>
          </cell>
          <cell r="G114">
            <v>468.7</v>
          </cell>
          <cell r="H114">
            <v>468.9</v>
          </cell>
          <cell r="I114">
            <v>468.9</v>
          </cell>
        </row>
        <row r="115">
          <cell r="C115" t="str">
            <v>817258A</v>
          </cell>
          <cell r="D115" t="str">
            <v>IIPC</v>
          </cell>
          <cell r="E115" t="str">
            <v>ASEAN</v>
          </cell>
          <cell r="F115" t="str">
            <v>SFF P4 3.0GHz/531, 40GB, 512MB, FDD, DVD, XPP</v>
          </cell>
          <cell r="G115">
            <v>445</v>
          </cell>
          <cell r="H115">
            <v>445.2</v>
          </cell>
          <cell r="I115">
            <v>445.2</v>
          </cell>
        </row>
        <row r="116">
          <cell r="C116" t="str">
            <v>81726AA</v>
          </cell>
          <cell r="D116" t="str">
            <v>IIPC</v>
          </cell>
          <cell r="E116" t="str">
            <v>ASEAN</v>
          </cell>
          <cell r="F116" t="str">
            <v>SFF P4 3.2GHz/541, 80GB, 512MB, FDD, DVD, XPP</v>
          </cell>
          <cell r="G116">
            <v>483</v>
          </cell>
          <cell r="H116">
            <v>483.13</v>
          </cell>
          <cell r="I116">
            <v>483.13</v>
          </cell>
        </row>
        <row r="117">
          <cell r="C117" t="str">
            <v>8172BMA</v>
          </cell>
          <cell r="D117" t="str">
            <v>IIPC</v>
          </cell>
          <cell r="E117" t="str">
            <v>ASEAN</v>
          </cell>
          <cell r="F117" t="str">
            <v>SFF P4 3.0GHz/630, 40GB, 512MB, FDD, CDROM, XPP</v>
          </cell>
          <cell r="G117">
            <v>470.45</v>
          </cell>
          <cell r="H117">
            <v>444.71</v>
          </cell>
          <cell r="I117">
            <v>470.45</v>
          </cell>
        </row>
        <row r="118">
          <cell r="C118" t="str">
            <v>8172D8A</v>
          </cell>
          <cell r="D118" t="str">
            <v>IIPC</v>
          </cell>
          <cell r="E118" t="str">
            <v>ASEAN</v>
          </cell>
          <cell r="F118" t="str">
            <v>SFF P4 3.0GHz/630, 80GB, 256MB, FDD, CDROM, XPP</v>
          </cell>
          <cell r="G118">
            <v>454.59</v>
          </cell>
          <cell r="H118">
            <v>428.43</v>
          </cell>
          <cell r="I118">
            <v>454.59</v>
          </cell>
        </row>
        <row r="119">
          <cell r="C119" t="str">
            <v>8172E1A</v>
          </cell>
          <cell r="D119" t="str">
            <v>IIPC</v>
          </cell>
          <cell r="E119" t="str">
            <v>ASEAN</v>
          </cell>
          <cell r="F119" t="str">
            <v>SFF P4 3.2GHz/640, 80GB, 512MB, FDD, Combo, XPP</v>
          </cell>
          <cell r="G119">
            <v>528</v>
          </cell>
          <cell r="H119">
            <v>499.07</v>
          </cell>
          <cell r="I119">
            <v>528</v>
          </cell>
        </row>
        <row r="120">
          <cell r="C120" t="str">
            <v>817113A</v>
          </cell>
          <cell r="D120" t="str">
            <v>IIPC</v>
          </cell>
          <cell r="E120" t="str">
            <v>ASEAN</v>
          </cell>
          <cell r="F120" t="str">
            <v>Pres 2.93G/533, 256MB/3200, 40GB S, 48X CD, XP-P</v>
          </cell>
          <cell r="G120">
            <v>370.79</v>
          </cell>
          <cell r="H120">
            <v>370.94</v>
          </cell>
          <cell r="I120">
            <v>370.94</v>
          </cell>
        </row>
        <row r="121">
          <cell r="C121" t="str">
            <v>817113Q</v>
          </cell>
          <cell r="D121" t="str">
            <v>IIPC</v>
          </cell>
          <cell r="E121" t="str">
            <v>ASEAN</v>
          </cell>
          <cell r="F121" t="str">
            <v>Pres 2.93G/533, 256MB/3200, 40GB S, 48X CD, XP-P</v>
          </cell>
          <cell r="G121">
            <v>370.79</v>
          </cell>
          <cell r="H121">
            <v>370.94</v>
          </cell>
          <cell r="I121">
            <v>370.94</v>
          </cell>
        </row>
        <row r="122">
          <cell r="C122" t="str">
            <v>817113T</v>
          </cell>
          <cell r="D122" t="str">
            <v>IIPC</v>
          </cell>
          <cell r="E122" t="str">
            <v>ASEAN</v>
          </cell>
          <cell r="F122" t="str">
            <v>Pres 2.93G/533, 256MB/3200, 40GB S, 48X CD, XP-P</v>
          </cell>
          <cell r="G122">
            <v>370.79</v>
          </cell>
          <cell r="H122">
            <v>370.94</v>
          </cell>
          <cell r="I122">
            <v>370.94</v>
          </cell>
        </row>
        <row r="123">
          <cell r="C123" t="str">
            <v>81713FA</v>
          </cell>
          <cell r="D123" t="str">
            <v>IIPC</v>
          </cell>
          <cell r="E123" t="str">
            <v>ASEAN</v>
          </cell>
          <cell r="F123" t="str">
            <v>Pres 3.2G/800, 512MB/3200, 80GB S, 16X DVD, XP-P</v>
          </cell>
          <cell r="G123">
            <v>485.44</v>
          </cell>
          <cell r="H123">
            <v>485.93</v>
          </cell>
          <cell r="I123">
            <v>485.93</v>
          </cell>
        </row>
        <row r="124">
          <cell r="C124" t="str">
            <v>81713FQ</v>
          </cell>
          <cell r="D124" t="str">
            <v>IIPC</v>
          </cell>
          <cell r="E124" t="str">
            <v>ASEAN</v>
          </cell>
          <cell r="F124" t="str">
            <v>Pres 3.2G/800, 512MB/3200, 80GB S, 16X DVD, XP-P</v>
          </cell>
          <cell r="G124">
            <v>485.44</v>
          </cell>
          <cell r="H124">
            <v>485.93</v>
          </cell>
          <cell r="I124">
            <v>485.93</v>
          </cell>
        </row>
        <row r="125">
          <cell r="C125" t="str">
            <v>81713FT</v>
          </cell>
          <cell r="D125" t="str">
            <v>IIPC</v>
          </cell>
          <cell r="E125" t="str">
            <v>ASEAN</v>
          </cell>
          <cell r="F125" t="str">
            <v>Pres 3.2G/800, 512MB/3200, 80GB S, 16X DVD, XP-P</v>
          </cell>
          <cell r="G125">
            <v>485.44</v>
          </cell>
          <cell r="H125">
            <v>485.93</v>
          </cell>
          <cell r="I125">
            <v>485.93</v>
          </cell>
        </row>
        <row r="126">
          <cell r="C126" t="str">
            <v>81723FA</v>
          </cell>
          <cell r="D126" t="str">
            <v>IIPC</v>
          </cell>
          <cell r="E126" t="str">
            <v>ASEAN</v>
          </cell>
          <cell r="F126" t="str">
            <v>Pres 3.2G/800, 512MB/3200, 80GB S, 16X DVD, XP-P</v>
          </cell>
          <cell r="G126">
            <v>485.44</v>
          </cell>
          <cell r="H126">
            <v>485.93</v>
          </cell>
          <cell r="I126">
            <v>485.93</v>
          </cell>
        </row>
        <row r="127">
          <cell r="C127" t="str">
            <v>81723FQ</v>
          </cell>
          <cell r="D127" t="str">
            <v>IIPC</v>
          </cell>
          <cell r="E127" t="str">
            <v>ASEAN</v>
          </cell>
          <cell r="F127" t="str">
            <v>Pres 3.2G/800, 512MB/3200, 80GB S, 16X DVD, XP-P</v>
          </cell>
          <cell r="G127">
            <v>485.44</v>
          </cell>
          <cell r="H127">
            <v>485.93</v>
          </cell>
          <cell r="I127">
            <v>485.93</v>
          </cell>
        </row>
        <row r="128">
          <cell r="C128" t="str">
            <v>81723FT</v>
          </cell>
          <cell r="D128" t="str">
            <v>IIPC</v>
          </cell>
          <cell r="E128" t="str">
            <v>ASEAN</v>
          </cell>
          <cell r="F128" t="str">
            <v>Pres 3.2G/800, 512MB/3200, 80GB S, 16X DVD, XP-P</v>
          </cell>
          <cell r="G128">
            <v>485.44</v>
          </cell>
          <cell r="H128">
            <v>485.93</v>
          </cell>
          <cell r="I128">
            <v>485.93</v>
          </cell>
        </row>
        <row r="129">
          <cell r="C129" t="str">
            <v>8172KAR</v>
          </cell>
          <cell r="D129" t="str">
            <v>IIPC</v>
          </cell>
          <cell r="E129" t="str">
            <v>ASEAN</v>
          </cell>
          <cell r="F129" t="str">
            <v>Pres 2.93G/533, 256MB/3200, 80GB S, 48X CD, XP-P</v>
          </cell>
          <cell r="G129">
            <v>370.28</v>
          </cell>
          <cell r="H129">
            <v>370.42</v>
          </cell>
          <cell r="I129">
            <v>370.42</v>
          </cell>
        </row>
        <row r="130">
          <cell r="C130" t="str">
            <v>8172KTR</v>
          </cell>
          <cell r="D130" t="str">
            <v>IIPC</v>
          </cell>
          <cell r="E130" t="str">
            <v>ASEAN</v>
          </cell>
          <cell r="F130" t="str">
            <v>Pres 2.93G/533, 256MB/3200, 80GB S, 48X CD, XP-P</v>
          </cell>
          <cell r="G130">
            <v>370.28</v>
          </cell>
          <cell r="H130">
            <v>370.42</v>
          </cell>
          <cell r="I130">
            <v>370.42</v>
          </cell>
        </row>
        <row r="131">
          <cell r="C131" t="str">
            <v>8171B5Q</v>
          </cell>
          <cell r="D131" t="str">
            <v>IIPC</v>
          </cell>
          <cell r="E131" t="str">
            <v>ASEAN</v>
          </cell>
          <cell r="F131" t="str">
            <v>Pres 3.0G/800 2M, 512MB/3200, 40GB S, 48X CD, XP-P</v>
          </cell>
          <cell r="G131">
            <v>477.72</v>
          </cell>
          <cell r="H131">
            <v>452.28</v>
          </cell>
          <cell r="I131">
            <v>477.72</v>
          </cell>
        </row>
        <row r="132">
          <cell r="C132" t="str">
            <v>8171B6Q</v>
          </cell>
          <cell r="D132" t="str">
            <v>IIPC</v>
          </cell>
          <cell r="E132" t="str">
            <v>ASEAN</v>
          </cell>
          <cell r="F132" t="str">
            <v>Pres 3.0G/800 2M, 512MB/3200, 80GB S, CDRW, XP-P</v>
          </cell>
          <cell r="G132">
            <v>493.36</v>
          </cell>
          <cell r="H132">
            <v>467.78</v>
          </cell>
          <cell r="I132">
            <v>493.36</v>
          </cell>
        </row>
        <row r="133">
          <cell r="C133" t="str">
            <v>8171D7Q</v>
          </cell>
          <cell r="D133" t="str">
            <v>IIPC</v>
          </cell>
          <cell r="E133" t="str">
            <v>ASEAN</v>
          </cell>
          <cell r="F133" t="str">
            <v>Pres 3.2G/800 2M, 512MB/3200, 40GB S, 48X CD, XP-P</v>
          </cell>
          <cell r="G133">
            <v>511.77</v>
          </cell>
          <cell r="H133">
            <v>483.2</v>
          </cell>
          <cell r="I133">
            <v>511.77</v>
          </cell>
        </row>
        <row r="134">
          <cell r="C134" t="str">
            <v>8171D8Q</v>
          </cell>
          <cell r="D134" t="str">
            <v>IIPC</v>
          </cell>
          <cell r="E134" t="str">
            <v>ASEAN</v>
          </cell>
          <cell r="F134" t="str">
            <v>Pres 3.2G/800 2M, 512MB/3200, 80GB S, CDRW, XP-P</v>
          </cell>
          <cell r="G134">
            <v>527.4</v>
          </cell>
          <cell r="H134">
            <v>498.71</v>
          </cell>
          <cell r="I134">
            <v>527.4</v>
          </cell>
        </row>
        <row r="135">
          <cell r="C135" t="str">
            <v>817234Q</v>
          </cell>
          <cell r="D135" t="str">
            <v>IIPC</v>
          </cell>
          <cell r="E135" t="str">
            <v>ASEAN</v>
          </cell>
          <cell r="F135" t="str">
            <v>Pres 3.0G/800 1M, 512MB/3200, 40GB S, 16X DVD, XP-P</v>
          </cell>
          <cell r="G135">
            <v>453.62</v>
          </cell>
          <cell r="H135">
            <v>454.11</v>
          </cell>
          <cell r="I135">
            <v>454.11</v>
          </cell>
        </row>
        <row r="136">
          <cell r="C136" t="str">
            <v>817111A</v>
          </cell>
          <cell r="D136" t="str">
            <v>IIPC</v>
          </cell>
          <cell r="E136" t="str">
            <v>ASEAN</v>
          </cell>
          <cell r="F136" t="str">
            <v>P4 2.8G, 512MB, 40GB S, 48X CD, XP-P</v>
          </cell>
          <cell r="G136">
            <v>431.07</v>
          </cell>
          <cell r="H136">
            <v>431.56</v>
          </cell>
          <cell r="I136">
            <v>431.56</v>
          </cell>
        </row>
        <row r="137">
          <cell r="C137" t="str">
            <v>817128A</v>
          </cell>
          <cell r="D137" t="str">
            <v>IIPC</v>
          </cell>
          <cell r="E137" t="str">
            <v>ASEAN</v>
          </cell>
          <cell r="F137" t="str">
            <v>P4 3.0G/800, 2x256MB, 40GB S, 48X CD, XP-P</v>
          </cell>
          <cell r="G137">
            <v>447.86</v>
          </cell>
          <cell r="H137">
            <v>448.36</v>
          </cell>
          <cell r="I137">
            <v>448.36</v>
          </cell>
        </row>
        <row r="138">
          <cell r="C138" t="str">
            <v>817128T</v>
          </cell>
          <cell r="D138" t="str">
            <v>IIPC</v>
          </cell>
          <cell r="E138" t="str">
            <v>ASEAN</v>
          </cell>
          <cell r="F138" t="str">
            <v>P4 3.0G/800, 2x256MB, 40GB S, 48X CD, XP-P</v>
          </cell>
          <cell r="G138">
            <v>447.86</v>
          </cell>
          <cell r="H138">
            <v>448.36</v>
          </cell>
          <cell r="I138">
            <v>448.36</v>
          </cell>
        </row>
        <row r="139">
          <cell r="C139" t="str">
            <v>81712AA</v>
          </cell>
          <cell r="D139" t="str">
            <v>IIPC</v>
          </cell>
          <cell r="E139" t="str">
            <v>ASEAN</v>
          </cell>
          <cell r="F139" t="str">
            <v>P4 3.0G/800, 512MB, 40GB S, 48X, XP-P</v>
          </cell>
          <cell r="G139">
            <v>447.86</v>
          </cell>
          <cell r="H139">
            <v>448.36</v>
          </cell>
          <cell r="I139">
            <v>448.36</v>
          </cell>
        </row>
        <row r="140">
          <cell r="C140" t="str">
            <v>81712AT</v>
          </cell>
          <cell r="D140" t="str">
            <v>IIPC</v>
          </cell>
          <cell r="E140" t="str">
            <v>ASEAN</v>
          </cell>
          <cell r="F140" t="str">
            <v>P4 3.0G/800, 512MB, 40GB S, 48X, XP-P</v>
          </cell>
          <cell r="G140">
            <v>447.86</v>
          </cell>
          <cell r="H140">
            <v>448.36</v>
          </cell>
          <cell r="I140">
            <v>448.36</v>
          </cell>
        </row>
        <row r="141">
          <cell r="C141" t="str">
            <v>81712BQ</v>
          </cell>
          <cell r="D141" t="str">
            <v>IIPC</v>
          </cell>
          <cell r="E141" t="str">
            <v>ASEAN</v>
          </cell>
          <cell r="F141" t="str">
            <v>P4 3.0G/800, 256MB, 40GB S, 48X, XP-P</v>
          </cell>
          <cell r="G141">
            <v>426.24</v>
          </cell>
          <cell r="H141">
            <v>426.38</v>
          </cell>
          <cell r="I141">
            <v>426.38</v>
          </cell>
        </row>
        <row r="142">
          <cell r="C142" t="str">
            <v>817131A</v>
          </cell>
          <cell r="D142" t="str">
            <v>IIPC</v>
          </cell>
          <cell r="E142" t="str">
            <v>ASEAN</v>
          </cell>
          <cell r="F142" t="str">
            <v>P43.2G/800, 512MB/3200, 40GB S, 48X, XP-P</v>
          </cell>
          <cell r="G142">
            <v>477.41</v>
          </cell>
          <cell r="H142">
            <v>477.9</v>
          </cell>
          <cell r="I142">
            <v>477.9</v>
          </cell>
        </row>
        <row r="143">
          <cell r="C143" t="str">
            <v>817131Q</v>
          </cell>
          <cell r="D143" t="str">
            <v>IIPC</v>
          </cell>
          <cell r="E143" t="str">
            <v>ASEAN</v>
          </cell>
          <cell r="F143" t="str">
            <v>P43.2G/800, 512MB/3200, 40GB S, 48X CD, XP-P</v>
          </cell>
          <cell r="G143">
            <v>477.41</v>
          </cell>
          <cell r="H143">
            <v>477.9</v>
          </cell>
          <cell r="I143">
            <v>477.9</v>
          </cell>
        </row>
        <row r="144">
          <cell r="C144" t="str">
            <v>817131T</v>
          </cell>
          <cell r="D144" t="str">
            <v>IIPC</v>
          </cell>
          <cell r="E144" t="str">
            <v>ASEAN</v>
          </cell>
          <cell r="F144" t="str">
            <v>P43.2G/800, 512MB/3200, 40GB S, 48X, XP-P</v>
          </cell>
          <cell r="G144">
            <v>477.41</v>
          </cell>
          <cell r="H144">
            <v>477.9</v>
          </cell>
          <cell r="I144">
            <v>477.9</v>
          </cell>
        </row>
        <row r="145">
          <cell r="C145" t="str">
            <v>817135A</v>
          </cell>
          <cell r="D145" t="str">
            <v>IIPC</v>
          </cell>
          <cell r="E145" t="str">
            <v>ASEAN</v>
          </cell>
          <cell r="F145" t="str">
            <v>P43.2G/800, 512MB/3200, 40GB S, 48X, XP-P</v>
          </cell>
          <cell r="G145">
            <v>477.64</v>
          </cell>
          <cell r="H145">
            <v>478.14</v>
          </cell>
          <cell r="I145">
            <v>478.14</v>
          </cell>
        </row>
        <row r="146">
          <cell r="C146" t="str">
            <v>817135T</v>
          </cell>
          <cell r="D146" t="str">
            <v>IIPC</v>
          </cell>
          <cell r="E146" t="str">
            <v>ASEAN</v>
          </cell>
          <cell r="F146" t="str">
            <v>P43.2G/800, 512MB/3200, 40GB S, 48X, XP-P</v>
          </cell>
          <cell r="G146">
            <v>477.64</v>
          </cell>
          <cell r="H146">
            <v>478.14</v>
          </cell>
          <cell r="I146">
            <v>478.14</v>
          </cell>
        </row>
        <row r="147">
          <cell r="C147" t="str">
            <v>817139Q</v>
          </cell>
          <cell r="D147" t="str">
            <v>IIPC</v>
          </cell>
          <cell r="E147" t="str">
            <v>ASEAN</v>
          </cell>
          <cell r="F147" t="str">
            <v>P43.2G/800, 256MB/3200, 40GB S, 48X, XP-P</v>
          </cell>
          <cell r="G147">
            <v>456.02</v>
          </cell>
          <cell r="H147">
            <v>456.16</v>
          </cell>
          <cell r="I147">
            <v>456.16</v>
          </cell>
        </row>
        <row r="148">
          <cell r="C148" t="str">
            <v>81713BA</v>
          </cell>
          <cell r="D148" t="str">
            <v>IIPC</v>
          </cell>
          <cell r="E148" t="str">
            <v>ASEAN</v>
          </cell>
          <cell r="F148" t="str">
            <v>P43.2G/800, 2x256MB, 40GB S, 48X, XP-P</v>
          </cell>
          <cell r="G148">
            <v>477.64</v>
          </cell>
          <cell r="H148">
            <v>478.14</v>
          </cell>
          <cell r="I148">
            <v>478.14</v>
          </cell>
        </row>
        <row r="149">
          <cell r="C149" t="str">
            <v>81713BT</v>
          </cell>
          <cell r="D149" t="str">
            <v>IIPC</v>
          </cell>
          <cell r="E149" t="str">
            <v>ASEAN</v>
          </cell>
          <cell r="F149" t="str">
            <v>P43.2G/800, 2x256MB, 40GB S, 48X, XP-P</v>
          </cell>
          <cell r="G149">
            <v>477.64</v>
          </cell>
          <cell r="H149">
            <v>478.14</v>
          </cell>
          <cell r="I149">
            <v>478.14</v>
          </cell>
        </row>
        <row r="150">
          <cell r="C150" t="str">
            <v>8171KTH</v>
          </cell>
          <cell r="D150" t="str">
            <v>IIPC</v>
          </cell>
          <cell r="E150" t="str">
            <v>ASEAN</v>
          </cell>
          <cell r="F150" t="str">
            <v>P4 3.0G/800, 256MB, 80GB S, 48X CD, XP-P</v>
          </cell>
          <cell r="G150">
            <v>425.72</v>
          </cell>
          <cell r="H150">
            <v>425.87</v>
          </cell>
          <cell r="I150">
            <v>425.87</v>
          </cell>
        </row>
        <row r="151">
          <cell r="C151" t="str">
            <v>817231A</v>
          </cell>
          <cell r="D151" t="str">
            <v>IIPC</v>
          </cell>
          <cell r="E151" t="str">
            <v>ASEAN</v>
          </cell>
          <cell r="F151" t="str">
            <v>P43.2G/800, 512MB/3200, 40GB S, 48X CD, XP-P</v>
          </cell>
          <cell r="G151">
            <v>477.41</v>
          </cell>
          <cell r="H151">
            <v>477.9</v>
          </cell>
          <cell r="I151">
            <v>477.9</v>
          </cell>
        </row>
        <row r="152">
          <cell r="C152" t="str">
            <v>817231T</v>
          </cell>
          <cell r="D152" t="str">
            <v>IIPC</v>
          </cell>
          <cell r="E152" t="str">
            <v>ASEAN</v>
          </cell>
          <cell r="F152" t="str">
            <v>P43.2G/800, 512MB/3200, 40GB S, 48X, XP-P</v>
          </cell>
          <cell r="G152">
            <v>477.41</v>
          </cell>
          <cell r="H152">
            <v>477.9</v>
          </cell>
          <cell r="I152">
            <v>477.9</v>
          </cell>
        </row>
        <row r="153">
          <cell r="C153" t="str">
            <v>843421A</v>
          </cell>
          <cell r="D153" t="str">
            <v>IIPC</v>
          </cell>
          <cell r="E153" t="str">
            <v>ASEAN</v>
          </cell>
          <cell r="F153" t="str">
            <v>Cel 2.4Ghz,128MB, 40GB, 48X, XP-P</v>
          </cell>
          <cell r="G153">
            <v>273.06</v>
          </cell>
          <cell r="H153">
            <v>273.06</v>
          </cell>
          <cell r="I153">
            <v>273.06</v>
          </cell>
        </row>
        <row r="154">
          <cell r="C154" t="str">
            <v>843469A</v>
          </cell>
          <cell r="D154" t="str">
            <v>IIPC</v>
          </cell>
          <cell r="E154" t="str">
            <v>ASEAN</v>
          </cell>
          <cell r="F154" t="str">
            <v>Nwd 2.6Ghz,128MB, 40GB,48X, XP-P,GV</v>
          </cell>
          <cell r="G154">
            <v>369.44</v>
          </cell>
          <cell r="H154">
            <v>369.44</v>
          </cell>
          <cell r="I154">
            <v>369.44</v>
          </cell>
        </row>
        <row r="155">
          <cell r="C155" t="str">
            <v>843484A</v>
          </cell>
          <cell r="D155" t="str">
            <v>IIPC</v>
          </cell>
          <cell r="E155" t="str">
            <v>ASEAN</v>
          </cell>
          <cell r="F155" t="str">
            <v>Nwd 2.8Ghz,256MB, 40GB,48X, XP-P,GV</v>
          </cell>
          <cell r="G155">
            <v>365.32</v>
          </cell>
          <cell r="H155">
            <v>365.67</v>
          </cell>
          <cell r="I155">
            <v>365.67</v>
          </cell>
        </row>
        <row r="156">
          <cell r="C156" t="str">
            <v>843484T</v>
          </cell>
          <cell r="D156" t="str">
            <v>IIPC</v>
          </cell>
          <cell r="E156" t="str">
            <v>ASEAN</v>
          </cell>
          <cell r="F156" t="str">
            <v>Nwd 2.8Ghz,256MB, 40GB,48X, XP-P</v>
          </cell>
          <cell r="G156">
            <v>365.32</v>
          </cell>
          <cell r="H156">
            <v>365.67</v>
          </cell>
          <cell r="I156">
            <v>365.67</v>
          </cell>
        </row>
        <row r="157">
          <cell r="C157" t="str">
            <v>8434D2A</v>
          </cell>
          <cell r="D157" t="str">
            <v>IIPC</v>
          </cell>
          <cell r="E157" t="str">
            <v>ASEAN</v>
          </cell>
          <cell r="F157" t="str">
            <v>P4 2.2Ghz,128MB, 40GB,48X, XP-P</v>
          </cell>
          <cell r="G157">
            <v>369.44</v>
          </cell>
          <cell r="H157">
            <v>369.44</v>
          </cell>
          <cell r="I157">
            <v>369.44</v>
          </cell>
        </row>
        <row r="158">
          <cell r="C158" t="str">
            <v>843425A</v>
          </cell>
          <cell r="D158" t="str">
            <v>IIPC</v>
          </cell>
          <cell r="E158" t="str">
            <v>ASEAN</v>
          </cell>
          <cell r="F158" t="str">
            <v>Cel 2.6Ghz,256MB, 40GB, XP-P,GL</v>
          </cell>
          <cell r="G158">
            <v>264.01</v>
          </cell>
          <cell r="H158">
            <v>264.36</v>
          </cell>
          <cell r="I158">
            <v>264.36</v>
          </cell>
        </row>
        <row r="159">
          <cell r="C159" t="str">
            <v>84348DA</v>
          </cell>
          <cell r="D159" t="str">
            <v>IIPC</v>
          </cell>
          <cell r="E159" t="str">
            <v>ASEAN</v>
          </cell>
          <cell r="F159" t="str">
            <v>P4 2.8G/400,256MB, 40GB, 48X, XP-P,GV</v>
          </cell>
          <cell r="G159">
            <v>362.67</v>
          </cell>
          <cell r="H159">
            <v>363.02</v>
          </cell>
          <cell r="I159">
            <v>363.02</v>
          </cell>
        </row>
        <row r="160">
          <cell r="C160" t="str">
            <v>229642A</v>
          </cell>
          <cell r="D160" t="str">
            <v>IIPC</v>
          </cell>
          <cell r="E160" t="str">
            <v>ASEAN</v>
          </cell>
          <cell r="F160" t="str">
            <v>P42.4,256MB, 40GB,48X,XP-H</v>
          </cell>
          <cell r="G160">
            <v>400.7</v>
          </cell>
          <cell r="H160">
            <v>401.05</v>
          </cell>
          <cell r="I160">
            <v>401.05</v>
          </cell>
        </row>
        <row r="161">
          <cell r="C161" t="str">
            <v>229662A</v>
          </cell>
          <cell r="D161" t="str">
            <v>IIPC</v>
          </cell>
          <cell r="E161" t="str">
            <v>ASEAN</v>
          </cell>
          <cell r="F161" t="str">
            <v>P4 2.66Ghz,256MB, 40GB, 48X/24X/48X CD, XP-H</v>
          </cell>
          <cell r="G161">
            <v>396.39</v>
          </cell>
          <cell r="H161">
            <v>396.74</v>
          </cell>
          <cell r="I161">
            <v>396.74</v>
          </cell>
        </row>
        <row r="162">
          <cell r="C162" t="str">
            <v>229663A</v>
          </cell>
          <cell r="D162" t="str">
            <v>IIPC</v>
          </cell>
          <cell r="E162" t="str">
            <v>ASEAN</v>
          </cell>
          <cell r="F162" t="str">
            <v>P4 2.66Ghz,256MB, 80GB, 48X/24X/48X/16X COMBO, XP-H</v>
          </cell>
          <cell r="G162">
            <v>461.43</v>
          </cell>
          <cell r="H162">
            <v>461.79</v>
          </cell>
          <cell r="I162">
            <v>461.79</v>
          </cell>
        </row>
        <row r="163">
          <cell r="C163" t="str">
            <v>819141A</v>
          </cell>
          <cell r="D163" t="str">
            <v>IIPC</v>
          </cell>
          <cell r="E163" t="str">
            <v>ASEAN</v>
          </cell>
          <cell r="F163" t="str">
            <v>P4 2.4G,256MB,40G,48XCDROM,XP-P</v>
          </cell>
          <cell r="G163">
            <v>366.57</v>
          </cell>
          <cell r="H163">
            <v>366.92</v>
          </cell>
          <cell r="I163">
            <v>366.92</v>
          </cell>
        </row>
        <row r="164">
          <cell r="C164" t="str">
            <v>819162A</v>
          </cell>
          <cell r="D164" t="str">
            <v>IIPC</v>
          </cell>
          <cell r="E164" t="str">
            <v>ASEAN</v>
          </cell>
          <cell r="F164" t="str">
            <v>P4 2.66Ghz,256MB, 40GB, 48X CD, XP-P</v>
          </cell>
          <cell r="G164">
            <v>382.18</v>
          </cell>
          <cell r="H164">
            <v>382.53</v>
          </cell>
          <cell r="I164">
            <v>382.53</v>
          </cell>
        </row>
        <row r="165">
          <cell r="C165" t="str">
            <v>830222A</v>
          </cell>
          <cell r="D165" t="str">
            <v>IIPC</v>
          </cell>
          <cell r="E165" t="str">
            <v>ASEAN</v>
          </cell>
          <cell r="F165" t="str">
            <v>Cel-Nwd 2.1Ghz,128MB, 40GB, 48X CD, XP-P</v>
          </cell>
          <cell r="G165">
            <v>272.64</v>
          </cell>
          <cell r="H165">
            <v>272.64</v>
          </cell>
          <cell r="I165">
            <v>272.64</v>
          </cell>
        </row>
        <row r="166">
          <cell r="C166" t="str">
            <v>830252A</v>
          </cell>
          <cell r="D166" t="str">
            <v>IIPC</v>
          </cell>
          <cell r="E166" t="str">
            <v>ASEAN</v>
          </cell>
          <cell r="F166" t="str">
            <v>P4 2.53Ghz,128MB, 40GB, 48X CD, XP-H</v>
          </cell>
          <cell r="G166">
            <v>369.44</v>
          </cell>
          <cell r="H166">
            <v>369.44</v>
          </cell>
          <cell r="I166">
            <v>369.44</v>
          </cell>
        </row>
        <row r="167">
          <cell r="C167" t="str">
            <v>830253A</v>
          </cell>
          <cell r="D167" t="str">
            <v>IIPC</v>
          </cell>
          <cell r="E167" t="str">
            <v>ASEAN</v>
          </cell>
          <cell r="F167" t="str">
            <v>P4 2.53Ghz,128MB, 40GB, 48X CD, XP-P</v>
          </cell>
          <cell r="G167">
            <v>369.44</v>
          </cell>
          <cell r="H167">
            <v>369.44</v>
          </cell>
          <cell r="I167">
            <v>369.44</v>
          </cell>
        </row>
        <row r="168">
          <cell r="C168" t="str">
            <v>843411A</v>
          </cell>
          <cell r="D168" t="str">
            <v>IIPC</v>
          </cell>
          <cell r="E168" t="str">
            <v>ASEAN</v>
          </cell>
          <cell r="F168" t="str">
            <v>CEL2.0Ghz,128MB, 40GB,XP-H</v>
          </cell>
          <cell r="G168">
            <v>251.29</v>
          </cell>
          <cell r="H168">
            <v>251.29</v>
          </cell>
          <cell r="I168">
            <v>251.29</v>
          </cell>
        </row>
        <row r="169">
          <cell r="C169" t="str">
            <v>843413A</v>
          </cell>
          <cell r="D169" t="str">
            <v>IIPC</v>
          </cell>
          <cell r="E169" t="str">
            <v>ASEAN</v>
          </cell>
          <cell r="F169" t="str">
            <v>CEL2.0Ghz,128MB, 40GB,48X,XP-H</v>
          </cell>
          <cell r="G169">
            <v>267.49</v>
          </cell>
          <cell r="H169">
            <v>267.49</v>
          </cell>
          <cell r="I169">
            <v>267.49</v>
          </cell>
        </row>
        <row r="170">
          <cell r="C170" t="str">
            <v>843413T</v>
          </cell>
          <cell r="D170" t="str">
            <v>IIPC</v>
          </cell>
          <cell r="E170" t="str">
            <v>ASEAN</v>
          </cell>
          <cell r="F170" t="str">
            <v>CEL2.0Ghz,128MB, 40GB,48X,XP-H</v>
          </cell>
          <cell r="G170">
            <v>267.49</v>
          </cell>
          <cell r="H170">
            <v>267.49</v>
          </cell>
          <cell r="I170">
            <v>267.49</v>
          </cell>
        </row>
        <row r="171">
          <cell r="C171" t="str">
            <v>843451A</v>
          </cell>
          <cell r="D171" t="str">
            <v>IIPC</v>
          </cell>
          <cell r="E171" t="str">
            <v>ASEAN</v>
          </cell>
          <cell r="F171" t="str">
            <v>Nwd 2.4Ghz,128MB, 40GB, XP-P</v>
          </cell>
          <cell r="G171">
            <v>354.21</v>
          </cell>
          <cell r="H171">
            <v>354.21</v>
          </cell>
          <cell r="I171">
            <v>354.21</v>
          </cell>
        </row>
        <row r="172">
          <cell r="C172" t="str">
            <v>843451T</v>
          </cell>
          <cell r="D172" t="str">
            <v>IIPC</v>
          </cell>
          <cell r="E172" t="str">
            <v>ASEAN</v>
          </cell>
          <cell r="F172" t="str">
            <v>Nwd 2.4Ghz,128MB, 40GB,  XP-P</v>
          </cell>
          <cell r="G172">
            <v>354.21</v>
          </cell>
          <cell r="H172">
            <v>354.21</v>
          </cell>
          <cell r="I172">
            <v>354.21</v>
          </cell>
        </row>
        <row r="173">
          <cell r="C173" t="str">
            <v>843452A</v>
          </cell>
          <cell r="D173" t="str">
            <v>IIPC</v>
          </cell>
          <cell r="E173" t="str">
            <v>ASEAN</v>
          </cell>
          <cell r="F173" t="str">
            <v>Nwd 2.4Ghz,128MB, 40GB, 48X CD, XP-P</v>
          </cell>
          <cell r="G173">
            <v>369.44</v>
          </cell>
          <cell r="H173">
            <v>369.44</v>
          </cell>
          <cell r="I173">
            <v>369.44</v>
          </cell>
        </row>
        <row r="174">
          <cell r="C174" t="str">
            <v>843452T</v>
          </cell>
          <cell r="D174" t="str">
            <v>IIPC</v>
          </cell>
          <cell r="E174" t="str">
            <v>ASEAN</v>
          </cell>
          <cell r="F174" t="str">
            <v>Nwd 2.4Ghz,128MB, 40GB, 48X CD, XP-P</v>
          </cell>
          <cell r="G174">
            <v>369.44</v>
          </cell>
          <cell r="H174">
            <v>369.44</v>
          </cell>
          <cell r="I174">
            <v>369.44</v>
          </cell>
        </row>
        <row r="175">
          <cell r="C175" t="str">
            <v>843453A</v>
          </cell>
          <cell r="D175" t="str">
            <v>IIPC</v>
          </cell>
          <cell r="E175" t="str">
            <v>ASEAN</v>
          </cell>
          <cell r="F175" t="str">
            <v>Nwd 2.4Ghz,128MB, 40GB, 48X CD, XP-P</v>
          </cell>
          <cell r="G175">
            <v>369.44</v>
          </cell>
          <cell r="H175">
            <v>369.44</v>
          </cell>
          <cell r="I175">
            <v>369.44</v>
          </cell>
        </row>
        <row r="176">
          <cell r="C176" t="str">
            <v>843453T</v>
          </cell>
          <cell r="D176" t="str">
            <v>IIPC</v>
          </cell>
          <cell r="E176" t="str">
            <v>ASEAN</v>
          </cell>
          <cell r="F176" t="str">
            <v>Nwd 2.4Ghz,128MB, 40GB, 48X CD, XP-P</v>
          </cell>
          <cell r="G176">
            <v>369.44</v>
          </cell>
          <cell r="H176">
            <v>369.44</v>
          </cell>
          <cell r="I176">
            <v>369.44</v>
          </cell>
        </row>
        <row r="177">
          <cell r="C177" t="str">
            <v>843454A</v>
          </cell>
          <cell r="D177" t="str">
            <v>IIPC</v>
          </cell>
          <cell r="E177" t="str">
            <v>ASEAN</v>
          </cell>
          <cell r="F177" t="str">
            <v>Nwd 2.4Ghz,128MB, 40GB,48X, WIN2K</v>
          </cell>
          <cell r="G177">
            <v>369.44</v>
          </cell>
          <cell r="H177">
            <v>369.44</v>
          </cell>
          <cell r="I177">
            <v>369.44</v>
          </cell>
        </row>
        <row r="178">
          <cell r="C178" t="str">
            <v>843454T</v>
          </cell>
          <cell r="D178" t="str">
            <v>IIPC</v>
          </cell>
          <cell r="E178" t="str">
            <v>ASEAN</v>
          </cell>
          <cell r="F178" t="str">
            <v>Nwd 2.4Ghz,128MB, 40GB,48X, WIN2K</v>
          </cell>
          <cell r="G178">
            <v>369.44</v>
          </cell>
          <cell r="H178">
            <v>369.44</v>
          </cell>
          <cell r="I178">
            <v>369.44</v>
          </cell>
        </row>
        <row r="179">
          <cell r="C179" t="str">
            <v>843456A</v>
          </cell>
          <cell r="D179" t="str">
            <v>IIPC</v>
          </cell>
          <cell r="E179" t="str">
            <v>ASEAN</v>
          </cell>
          <cell r="F179" t="str">
            <v>P4 2.4Ghz,256MB, 40GB, 48X CD, XP-H</v>
          </cell>
          <cell r="G179">
            <v>365.32</v>
          </cell>
          <cell r="H179">
            <v>365.67</v>
          </cell>
          <cell r="I179">
            <v>365.67</v>
          </cell>
        </row>
        <row r="180">
          <cell r="C180" t="str">
            <v>843456T</v>
          </cell>
          <cell r="D180" t="str">
            <v>IIPC</v>
          </cell>
          <cell r="E180" t="str">
            <v>ASEAN</v>
          </cell>
          <cell r="F180" t="str">
            <v>P4 2.4Ghz,256MB, 40GB, 48X CD, XP-H</v>
          </cell>
          <cell r="G180">
            <v>365.32</v>
          </cell>
          <cell r="H180">
            <v>365.67</v>
          </cell>
          <cell r="I180">
            <v>365.67</v>
          </cell>
        </row>
        <row r="181">
          <cell r="C181" t="str">
            <v>843461A</v>
          </cell>
          <cell r="D181" t="str">
            <v>IIPC</v>
          </cell>
          <cell r="E181" t="str">
            <v>ASEAN</v>
          </cell>
          <cell r="F181" t="str">
            <v>Nwd 2.66Ghz,256MB, 40GB, 48X CD, XP-H</v>
          </cell>
          <cell r="G181">
            <v>365.32</v>
          </cell>
          <cell r="H181">
            <v>365.67</v>
          </cell>
          <cell r="I181">
            <v>365.67</v>
          </cell>
        </row>
        <row r="182">
          <cell r="C182" t="str">
            <v>843462A</v>
          </cell>
          <cell r="D182" t="str">
            <v>IIPC</v>
          </cell>
          <cell r="E182" t="str">
            <v>ASEAN</v>
          </cell>
          <cell r="F182" t="str">
            <v>Nwd 2.66Ghz,128MB, 40GB, 48X CD, XP-P</v>
          </cell>
          <cell r="G182">
            <v>369.44</v>
          </cell>
          <cell r="H182">
            <v>369.44</v>
          </cell>
          <cell r="I182">
            <v>369.44</v>
          </cell>
        </row>
        <row r="183">
          <cell r="C183" t="str">
            <v>843462T</v>
          </cell>
          <cell r="D183" t="str">
            <v>IIPC</v>
          </cell>
          <cell r="E183" t="str">
            <v>ASEAN</v>
          </cell>
          <cell r="F183" t="str">
            <v>P4 2.66Ghz,128MB, 40GB, 48X CD, XP-H</v>
          </cell>
          <cell r="G183">
            <v>369.44</v>
          </cell>
          <cell r="H183">
            <v>369.44</v>
          </cell>
          <cell r="I183">
            <v>369.44</v>
          </cell>
        </row>
        <row r="184">
          <cell r="C184" t="str">
            <v>843463A</v>
          </cell>
          <cell r="D184" t="str">
            <v>IIPC</v>
          </cell>
          <cell r="E184" t="str">
            <v>ASEAN</v>
          </cell>
          <cell r="F184" t="str">
            <v>Nwd 2.66Ghz,256MB, 40GB,48X, XP-P</v>
          </cell>
          <cell r="G184">
            <v>365.32</v>
          </cell>
          <cell r="H184">
            <v>365.67</v>
          </cell>
          <cell r="I184">
            <v>365.67</v>
          </cell>
        </row>
        <row r="185">
          <cell r="C185" t="str">
            <v>843463T</v>
          </cell>
          <cell r="D185" t="str">
            <v>IIPC</v>
          </cell>
          <cell r="E185" t="str">
            <v>ASEAN</v>
          </cell>
          <cell r="F185" t="str">
            <v>Nwd 2.66Ghz,256MB, 40GB,48X, WIN2K</v>
          </cell>
          <cell r="G185">
            <v>365.32</v>
          </cell>
          <cell r="H185">
            <v>365.67</v>
          </cell>
          <cell r="I185">
            <v>365.67</v>
          </cell>
        </row>
        <row r="186">
          <cell r="C186" t="str">
            <v>843481A</v>
          </cell>
          <cell r="D186" t="str">
            <v>IIPC</v>
          </cell>
          <cell r="E186" t="str">
            <v>ASEAN</v>
          </cell>
          <cell r="F186" t="str">
            <v>Nwd 2.8Ghz,128MB, 40GB,48X, XP-P</v>
          </cell>
          <cell r="G186">
            <v>369.44</v>
          </cell>
          <cell r="H186">
            <v>369.44</v>
          </cell>
          <cell r="I186">
            <v>369.44</v>
          </cell>
        </row>
        <row r="187">
          <cell r="C187" t="str">
            <v>8434BRJ</v>
          </cell>
          <cell r="D187" t="str">
            <v>IIPC</v>
          </cell>
          <cell r="E187" t="str">
            <v>ASEAN</v>
          </cell>
          <cell r="F187" t="str">
            <v>CEL2.0Ghz,128MB, 40GB,48X,XP-H</v>
          </cell>
          <cell r="G187">
            <v>369.44</v>
          </cell>
          <cell r="H187">
            <v>369.44</v>
          </cell>
          <cell r="I187">
            <v>369.44</v>
          </cell>
        </row>
        <row r="188">
          <cell r="C188" t="str">
            <v>8434PZA</v>
          </cell>
          <cell r="D188" t="str">
            <v>IIPC</v>
          </cell>
          <cell r="E188" t="str">
            <v>ASEAN</v>
          </cell>
          <cell r="F188" t="str">
            <v>Nwd 2.6Ghz/400,256MB, 40GB, DOS</v>
          </cell>
          <cell r="G188">
            <v>370.21</v>
          </cell>
          <cell r="H188">
            <v>370.56</v>
          </cell>
          <cell r="I188">
            <v>370.56</v>
          </cell>
        </row>
        <row r="189">
          <cell r="C189" t="str">
            <v>8434RT9</v>
          </cell>
          <cell r="D189" t="str">
            <v>IIPC</v>
          </cell>
          <cell r="E189" t="str">
            <v>ASEAN</v>
          </cell>
          <cell r="F189" t="str">
            <v>P4 2.6Ghz,512MB, 40GB, 48X CD, XP-H</v>
          </cell>
          <cell r="G189">
            <v>387.55</v>
          </cell>
          <cell r="H189">
            <v>388.25</v>
          </cell>
          <cell r="I189">
            <v>388.25</v>
          </cell>
        </row>
        <row r="190">
          <cell r="C190" t="str">
            <v>8434RTY</v>
          </cell>
          <cell r="D190" t="str">
            <v>IIPC</v>
          </cell>
          <cell r="E190" t="str">
            <v>ASEAN</v>
          </cell>
          <cell r="F190" t="str">
            <v>Cel 2.2Ghz,256MB, 40GB, 48X CD, XP-H</v>
          </cell>
          <cell r="G190">
            <v>269.12</v>
          </cell>
          <cell r="H190">
            <v>269.48</v>
          </cell>
          <cell r="I190">
            <v>269.48</v>
          </cell>
        </row>
        <row r="191">
          <cell r="C191" t="str">
            <v>812613A</v>
          </cell>
          <cell r="D191" t="str">
            <v>IIPC</v>
          </cell>
          <cell r="E191" t="str">
            <v>ASEAN</v>
          </cell>
          <cell r="F191" t="str">
            <v>P4 2.8G/400, 256MB, 40GB, 48X CD, XP-P, GV</v>
          </cell>
          <cell r="G191">
            <v>361.07</v>
          </cell>
          <cell r="H191">
            <v>361.42</v>
          </cell>
          <cell r="I191">
            <v>361.42</v>
          </cell>
        </row>
        <row r="192">
          <cell r="C192" t="str">
            <v>812613T</v>
          </cell>
          <cell r="D192" t="str">
            <v>IIPC</v>
          </cell>
          <cell r="E192" t="str">
            <v>ASEAN</v>
          </cell>
          <cell r="F192" t="str">
            <v>P4 2.8G/400, 256MB, 40GB, 48X CD, XP-P, GV</v>
          </cell>
          <cell r="G192">
            <v>361.07</v>
          </cell>
          <cell r="H192">
            <v>361.42</v>
          </cell>
          <cell r="I192">
            <v>361.42</v>
          </cell>
        </row>
        <row r="193">
          <cell r="C193" t="str">
            <v>812621A</v>
          </cell>
          <cell r="D193" t="str">
            <v>IIPC</v>
          </cell>
          <cell r="E193" t="str">
            <v>ASEAN</v>
          </cell>
          <cell r="F193" t="str">
            <v>P4 3.0G/800, 256MB/3200, 40GB, 48X CD, XP-P, GV</v>
          </cell>
          <cell r="G193">
            <v>376.52</v>
          </cell>
          <cell r="H193">
            <v>376.87</v>
          </cell>
          <cell r="I193">
            <v>376.87</v>
          </cell>
        </row>
        <row r="194">
          <cell r="C194" t="str">
            <v>812631A</v>
          </cell>
          <cell r="D194" t="str">
            <v>IIPC</v>
          </cell>
          <cell r="E194" t="str">
            <v>ASEAN</v>
          </cell>
          <cell r="F194" t="str">
            <v>P4 3.2G/800, 256MB/3200, 40GB, 48X CD, XP-P, G</v>
          </cell>
          <cell r="G194">
            <v>414.9</v>
          </cell>
          <cell r="H194">
            <v>415.25</v>
          </cell>
          <cell r="I194">
            <v>415.25</v>
          </cell>
        </row>
        <row r="195">
          <cell r="C195" t="str">
            <v>8126D3A</v>
          </cell>
          <cell r="D195" t="str">
            <v>IIPC</v>
          </cell>
          <cell r="E195" t="str">
            <v>ASEAN</v>
          </cell>
          <cell r="F195" t="str">
            <v>Cel Prescott 2.66G/533, 128MB, 40GB, 48X CD, XP-H, GV</v>
          </cell>
          <cell r="G195">
            <v>253.51</v>
          </cell>
          <cell r="H195">
            <v>253.51</v>
          </cell>
          <cell r="I195">
            <v>253.51</v>
          </cell>
        </row>
        <row r="196">
          <cell r="C196" t="str">
            <v>8126D3Q</v>
          </cell>
          <cell r="D196" t="str">
            <v>IIPC</v>
          </cell>
          <cell r="E196" t="str">
            <v>ASEAN</v>
          </cell>
          <cell r="F196" t="str">
            <v>Cel Prescott 2.66G/533, 128MB, 40GB, 48X CD, XP-H, GV</v>
          </cell>
          <cell r="G196">
            <v>253.51</v>
          </cell>
          <cell r="H196">
            <v>253.51</v>
          </cell>
          <cell r="I196">
            <v>253.51</v>
          </cell>
        </row>
        <row r="197">
          <cell r="C197" t="str">
            <v>8126D4A</v>
          </cell>
          <cell r="D197" t="str">
            <v>IIPC</v>
          </cell>
          <cell r="E197" t="str">
            <v>ASEAN</v>
          </cell>
          <cell r="F197" t="str">
            <v>Cel Prescott 2.66G/533, 256MB, 40GB, 48X CD, XP-P, GV</v>
          </cell>
          <cell r="G197">
            <v>249.39</v>
          </cell>
          <cell r="H197">
            <v>249.74</v>
          </cell>
          <cell r="I197">
            <v>249.74</v>
          </cell>
        </row>
        <row r="198">
          <cell r="C198" t="str">
            <v>8126D4T</v>
          </cell>
          <cell r="D198" t="str">
            <v>IIPC</v>
          </cell>
          <cell r="E198" t="str">
            <v>ASEAN</v>
          </cell>
          <cell r="F198" t="str">
            <v>Cel Prescott 2.66G/533, 256MB, 40GB, 48X CD, XP-P, GV</v>
          </cell>
          <cell r="G198">
            <v>249.39</v>
          </cell>
          <cell r="H198">
            <v>249.74</v>
          </cell>
          <cell r="I198">
            <v>249.74</v>
          </cell>
        </row>
        <row r="199">
          <cell r="C199" t="str">
            <v>8126E1A</v>
          </cell>
          <cell r="D199" t="str">
            <v>IIPC</v>
          </cell>
          <cell r="E199" t="str">
            <v>ASEAN</v>
          </cell>
          <cell r="F199" t="str">
            <v>Cel Prescott 2.93G/533, 128MB, 40GB, 48X CD, XP-H, GV</v>
          </cell>
          <cell r="G199">
            <v>273.98</v>
          </cell>
          <cell r="H199">
            <v>273.98</v>
          </cell>
          <cell r="I199">
            <v>273.98</v>
          </cell>
        </row>
        <row r="200">
          <cell r="C200" t="str">
            <v>8126E2A</v>
          </cell>
          <cell r="D200" t="str">
            <v>IIPC</v>
          </cell>
          <cell r="E200" t="str">
            <v>ASEAN</v>
          </cell>
          <cell r="F200" t="str">
            <v>Cel Prescott 2.93G/533, 256MB, 40GB, 48X CD, XP-P, GV</v>
          </cell>
          <cell r="G200">
            <v>269.87</v>
          </cell>
          <cell r="H200">
            <v>270.22000000000003</v>
          </cell>
          <cell r="I200">
            <v>270.22000000000003</v>
          </cell>
        </row>
        <row r="201">
          <cell r="C201" t="str">
            <v>8126E3A</v>
          </cell>
          <cell r="D201" t="str">
            <v>IIPC</v>
          </cell>
          <cell r="E201" t="str">
            <v>ASEAN</v>
          </cell>
          <cell r="F201" t="str">
            <v>Cel Prescott 3.06G/533, 256MB, 40GB, 48X CD, XP-P, GV</v>
          </cell>
          <cell r="G201">
            <v>299.27999999999997</v>
          </cell>
          <cell r="H201">
            <v>299.63</v>
          </cell>
          <cell r="I201">
            <v>299.63</v>
          </cell>
        </row>
        <row r="202">
          <cell r="C202" t="str">
            <v>8126KAA</v>
          </cell>
          <cell r="D202" t="str">
            <v>IIPC</v>
          </cell>
          <cell r="E202" t="str">
            <v>ASEAN</v>
          </cell>
          <cell r="F202" t="str">
            <v>Cel Prescott 2.66G/533, 128MB, 40GB, 48X CD, DOS, GV</v>
          </cell>
          <cell r="G202">
            <v>253.51</v>
          </cell>
          <cell r="H202">
            <v>253.51</v>
          </cell>
          <cell r="I202">
            <v>253.51</v>
          </cell>
        </row>
        <row r="203">
          <cell r="C203" t="str">
            <v>817551A</v>
          </cell>
          <cell r="D203" t="str">
            <v>IIPC</v>
          </cell>
          <cell r="E203" t="str">
            <v>ASEAN</v>
          </cell>
          <cell r="F203" t="str">
            <v>P4 Prescott 3.46G/800, 256MB/3200, 40GB, 48X CD, XP-H, GV</v>
          </cell>
          <cell r="G203">
            <v>474.45</v>
          </cell>
          <cell r="H203">
            <v>474.8</v>
          </cell>
          <cell r="I203">
            <v>474.8</v>
          </cell>
        </row>
        <row r="204">
          <cell r="C204" t="str">
            <v>8175E4A</v>
          </cell>
          <cell r="D204" t="str">
            <v>IIPC</v>
          </cell>
          <cell r="E204" t="str">
            <v>ASEAN</v>
          </cell>
          <cell r="F204" t="str">
            <v>Cel Prescott 2.93G/533, 256MB, 40GB, 48X CD, XP-P, GV</v>
          </cell>
          <cell r="G204">
            <v>269.87</v>
          </cell>
          <cell r="H204">
            <v>270.22000000000003</v>
          </cell>
          <cell r="I204">
            <v>270.22000000000003</v>
          </cell>
        </row>
        <row r="205">
          <cell r="C205" t="str">
            <v>8175E5A</v>
          </cell>
          <cell r="D205" t="str">
            <v>IIPC</v>
          </cell>
          <cell r="E205" t="str">
            <v>ASEAN</v>
          </cell>
          <cell r="F205" t="str">
            <v>Cel Prescott 3.06G/533, 256MB, 40GB, 48X CD, XP-P, GV</v>
          </cell>
          <cell r="G205">
            <v>299.27999999999997</v>
          </cell>
          <cell r="H205">
            <v>299.63</v>
          </cell>
          <cell r="I205">
            <v>299.63</v>
          </cell>
        </row>
        <row r="206">
          <cell r="C206" t="str">
            <v>817851A</v>
          </cell>
          <cell r="D206" t="str">
            <v>IIPC</v>
          </cell>
          <cell r="E206" t="str">
            <v>ASEAN</v>
          </cell>
          <cell r="F206" t="str">
            <v>P4 3.4G/800, 256MB/3200, 40GB, 48X CD, XP-P, G</v>
          </cell>
          <cell r="G206">
            <v>477.19</v>
          </cell>
          <cell r="H206">
            <v>477.54</v>
          </cell>
          <cell r="I206">
            <v>477.54</v>
          </cell>
        </row>
        <row r="207">
          <cell r="C207" t="str">
            <v>808421A</v>
          </cell>
          <cell r="D207" t="str">
            <v>IIPC</v>
          </cell>
          <cell r="E207" t="str">
            <v>ASEAN</v>
          </cell>
          <cell r="F207" t="str">
            <v>P4 3.0G/800, 256MB/3200, 40GB, 48XCD,XP-P</v>
          </cell>
          <cell r="G207">
            <v>389.28</v>
          </cell>
          <cell r="H207">
            <v>389.63</v>
          </cell>
          <cell r="I207">
            <v>389.63</v>
          </cell>
        </row>
        <row r="208">
          <cell r="C208" t="str">
            <v>817411A</v>
          </cell>
          <cell r="D208" t="str">
            <v>IIPC</v>
          </cell>
          <cell r="E208" t="str">
            <v>ASEAN</v>
          </cell>
          <cell r="F208" t="str">
            <v>P4 2.8G/533, 256MB, 40GB, 48XCD,XP-H,GV</v>
          </cell>
          <cell r="G208">
            <v>357.96</v>
          </cell>
          <cell r="H208">
            <v>358.31</v>
          </cell>
          <cell r="I208">
            <v>358.31</v>
          </cell>
        </row>
        <row r="209">
          <cell r="C209" t="str">
            <v>817412A</v>
          </cell>
          <cell r="D209" t="str">
            <v>IIPC</v>
          </cell>
          <cell r="E209" t="str">
            <v>ASEAN</v>
          </cell>
          <cell r="F209" t="str">
            <v>P4 2.8G/533, 256MB, 40GB, 48XCD,XP-H,GV</v>
          </cell>
          <cell r="G209">
            <v>359.46</v>
          </cell>
          <cell r="H209">
            <v>359.81</v>
          </cell>
          <cell r="I209">
            <v>359.81</v>
          </cell>
        </row>
        <row r="210">
          <cell r="C210" t="str">
            <v>817412T</v>
          </cell>
          <cell r="D210" t="str">
            <v>IIPC</v>
          </cell>
          <cell r="E210" t="str">
            <v>ASEAN</v>
          </cell>
          <cell r="F210" t="str">
            <v>P4 2.8G/533, 256MB, 40GB, 48XCD,XP-H,GV</v>
          </cell>
          <cell r="G210">
            <v>359.46</v>
          </cell>
          <cell r="H210">
            <v>359.81</v>
          </cell>
          <cell r="I210">
            <v>359.81</v>
          </cell>
        </row>
        <row r="211">
          <cell r="C211" t="str">
            <v>817413A</v>
          </cell>
          <cell r="D211" t="str">
            <v>IIPC</v>
          </cell>
          <cell r="E211" t="str">
            <v>ASEAN</v>
          </cell>
          <cell r="F211" t="str">
            <v>P4 2.8G/800, 256MB, 40GB, 48XCD,XP-P,GV</v>
          </cell>
          <cell r="G211">
            <v>374.91</v>
          </cell>
          <cell r="H211">
            <v>375.26</v>
          </cell>
          <cell r="I211">
            <v>375.26</v>
          </cell>
        </row>
        <row r="212">
          <cell r="C212" t="str">
            <v>817422A</v>
          </cell>
          <cell r="D212" t="str">
            <v>IIPC</v>
          </cell>
          <cell r="E212" t="str">
            <v>ASEAN</v>
          </cell>
          <cell r="F212" t="str">
            <v>P4 3.0G/800 256MB/3200, 40GB, 48XCD,XP-P,GV</v>
          </cell>
          <cell r="G212">
            <v>376.52</v>
          </cell>
          <cell r="H212">
            <v>376.87</v>
          </cell>
          <cell r="I212">
            <v>376.87</v>
          </cell>
        </row>
        <row r="213">
          <cell r="C213" t="str">
            <v>817422Q</v>
          </cell>
          <cell r="D213" t="str">
            <v>IIPC</v>
          </cell>
          <cell r="E213" t="str">
            <v>ASEAN</v>
          </cell>
          <cell r="F213" t="str">
            <v>P4 3.0G/800, 256MB/3200, 40GB, 48XCD,XP-P,GV</v>
          </cell>
          <cell r="G213">
            <v>376.52</v>
          </cell>
          <cell r="H213">
            <v>376.87</v>
          </cell>
          <cell r="I213">
            <v>376.87</v>
          </cell>
        </row>
        <row r="214">
          <cell r="C214" t="str">
            <v>817422T</v>
          </cell>
          <cell r="D214" t="str">
            <v>IIPC</v>
          </cell>
          <cell r="E214" t="str">
            <v>ASEAN</v>
          </cell>
          <cell r="F214" t="str">
            <v>P4 3.0G/800, 256MB/3200, 40GB, 48XCD,XP-P,GV</v>
          </cell>
          <cell r="G214">
            <v>376.52</v>
          </cell>
          <cell r="H214">
            <v>376.87</v>
          </cell>
          <cell r="I214">
            <v>376.87</v>
          </cell>
        </row>
        <row r="215">
          <cell r="C215" t="str">
            <v>8174B1A</v>
          </cell>
          <cell r="D215" t="str">
            <v>IIPC</v>
          </cell>
          <cell r="E215" t="str">
            <v>ASEAN</v>
          </cell>
          <cell r="F215" t="str">
            <v>CEL 2.5G/400, 128MB, 40GB, 48XCD,XP-H,GV</v>
          </cell>
          <cell r="G215">
            <v>270.89999999999998</v>
          </cell>
          <cell r="H215">
            <v>270.89999999999998</v>
          </cell>
          <cell r="I215">
            <v>270.89999999999998</v>
          </cell>
        </row>
        <row r="216">
          <cell r="C216" t="str">
            <v>8174KA9</v>
          </cell>
          <cell r="D216" t="str">
            <v>IIPC</v>
          </cell>
          <cell r="E216" t="str">
            <v>ASEAN</v>
          </cell>
          <cell r="F216" t="str">
            <v>P4 3.0G/800, 256MB/3200, 40GB, CDRW, XP-P, G</v>
          </cell>
          <cell r="G216">
            <v>395.12</v>
          </cell>
          <cell r="H216">
            <v>395.47</v>
          </cell>
          <cell r="I216">
            <v>395.47</v>
          </cell>
        </row>
        <row r="217">
          <cell r="C217" t="str">
            <v>8174KAA</v>
          </cell>
          <cell r="D217" t="str">
            <v>IIPC</v>
          </cell>
          <cell r="E217" t="str">
            <v>ASEAN</v>
          </cell>
          <cell r="F217" t="str">
            <v>P4 2.8G/400, 256MB/3200, 40GB, GV, DOS</v>
          </cell>
          <cell r="G217">
            <v>347.07</v>
          </cell>
          <cell r="H217">
            <v>347.42</v>
          </cell>
          <cell r="I217">
            <v>347.42</v>
          </cell>
        </row>
        <row r="218">
          <cell r="C218" t="str">
            <v>8174KAD</v>
          </cell>
          <cell r="D218" t="str">
            <v>IIPC</v>
          </cell>
          <cell r="E218" t="str">
            <v>ASEAN</v>
          </cell>
          <cell r="F218" t="str">
            <v>P4 2.80G/400, 256MB/3200, 40GB, 48X CD,XP-P, GV</v>
          </cell>
          <cell r="G218">
            <v>359.46</v>
          </cell>
          <cell r="H218">
            <v>359.81</v>
          </cell>
          <cell r="I218">
            <v>359.81</v>
          </cell>
        </row>
        <row r="219">
          <cell r="C219" t="str">
            <v>8174KAH</v>
          </cell>
          <cell r="D219" t="str">
            <v>IIPC</v>
          </cell>
          <cell r="E219" t="str">
            <v>ASEAN</v>
          </cell>
          <cell r="F219" t="str">
            <v>P4 2.8G/533, 256MB, 40GB, 48X CD, XP-P, GV</v>
          </cell>
          <cell r="G219">
            <v>361.07</v>
          </cell>
          <cell r="H219">
            <v>361.42</v>
          </cell>
          <cell r="I219">
            <v>361.42</v>
          </cell>
        </row>
        <row r="220">
          <cell r="C220" t="str">
            <v>8174KAK</v>
          </cell>
          <cell r="D220" t="str">
            <v>IIPC</v>
          </cell>
          <cell r="E220" t="str">
            <v>ASEAN</v>
          </cell>
          <cell r="F220" t="str">
            <v>P4 2.8G/800, 512MB, 40GB, 48XCD, XP-P, G</v>
          </cell>
          <cell r="G220">
            <v>390.18</v>
          </cell>
          <cell r="H220">
            <v>390.88</v>
          </cell>
          <cell r="I220">
            <v>390.88</v>
          </cell>
        </row>
        <row r="221">
          <cell r="C221" t="str">
            <v>8174KTB</v>
          </cell>
          <cell r="D221" t="str">
            <v>IIPC</v>
          </cell>
          <cell r="E221" t="str">
            <v>ASEAN</v>
          </cell>
          <cell r="F221" t="str">
            <v>Cel Pres 2.8G/533, 256MB, 40GB, 48X CD, XP-P, GV</v>
          </cell>
          <cell r="G221">
            <v>259.57</v>
          </cell>
          <cell r="H221">
            <v>259.92</v>
          </cell>
          <cell r="I221">
            <v>259.92</v>
          </cell>
        </row>
        <row r="222">
          <cell r="C222" t="str">
            <v>8174KTE</v>
          </cell>
          <cell r="D222" t="str">
            <v>IIPC</v>
          </cell>
          <cell r="E222" t="str">
            <v>ASEAN</v>
          </cell>
          <cell r="F222" t="str">
            <v>P4 3.0G/800, 256MB/3200, 80GB, 48X CD,XP-P,G</v>
          </cell>
          <cell r="G222">
            <v>386.96</v>
          </cell>
          <cell r="H222">
            <v>387.31</v>
          </cell>
          <cell r="I222">
            <v>387.31</v>
          </cell>
        </row>
        <row r="223">
          <cell r="C223" t="str">
            <v>8174LAM</v>
          </cell>
          <cell r="D223" t="str">
            <v>IIPC</v>
          </cell>
          <cell r="E223" t="str">
            <v>ASEAN</v>
          </cell>
          <cell r="F223" t="str">
            <v>P4 2.8G/533, 256MB, 80GB, 48X CD, XP-P, GV</v>
          </cell>
          <cell r="G223">
            <v>364.03</v>
          </cell>
          <cell r="H223">
            <v>364.38</v>
          </cell>
          <cell r="I223">
            <v>364.38</v>
          </cell>
        </row>
        <row r="224">
          <cell r="C224" t="str">
            <v>817513A</v>
          </cell>
          <cell r="D224" t="str">
            <v>IIPC</v>
          </cell>
          <cell r="E224" t="str">
            <v>ASEAN</v>
          </cell>
          <cell r="F224" t="str">
            <v>P4 2.8G/400, 256MB, 40GB, 48XCD,XP-P, GV</v>
          </cell>
          <cell r="G224">
            <v>359.46</v>
          </cell>
          <cell r="H224">
            <v>359.81</v>
          </cell>
          <cell r="I224">
            <v>359.81</v>
          </cell>
        </row>
        <row r="225">
          <cell r="C225" t="str">
            <v>817513Q</v>
          </cell>
          <cell r="D225" t="str">
            <v>IIPC</v>
          </cell>
          <cell r="E225" t="str">
            <v>ASEAN</v>
          </cell>
          <cell r="F225" t="str">
            <v>P4 2.8G/400, 256MB, 40GB, 48XCD,XP-P, GV</v>
          </cell>
          <cell r="G225">
            <v>359.46</v>
          </cell>
          <cell r="H225">
            <v>359.81</v>
          </cell>
          <cell r="I225">
            <v>359.81</v>
          </cell>
        </row>
        <row r="226">
          <cell r="C226" t="str">
            <v>817513T</v>
          </cell>
          <cell r="D226" t="str">
            <v>IIPC</v>
          </cell>
          <cell r="E226" t="str">
            <v>ASEAN</v>
          </cell>
          <cell r="F226" t="str">
            <v>P4 2.8G/400, 256MB, 40GB, 48XCD,XP-P, GV</v>
          </cell>
          <cell r="G226">
            <v>359.46</v>
          </cell>
          <cell r="H226">
            <v>359.81</v>
          </cell>
          <cell r="I226">
            <v>359.81</v>
          </cell>
        </row>
        <row r="227">
          <cell r="C227" t="str">
            <v>817514A</v>
          </cell>
          <cell r="D227" t="str">
            <v>IIPC</v>
          </cell>
          <cell r="E227" t="str">
            <v>ASEAN</v>
          </cell>
          <cell r="F227" t="str">
            <v>P4 2.8G/1MB, 256MB, 40GB, 48XCD,XP-P, GV</v>
          </cell>
          <cell r="G227">
            <v>361.07</v>
          </cell>
          <cell r="H227">
            <v>361.42</v>
          </cell>
          <cell r="I227">
            <v>361.42</v>
          </cell>
        </row>
        <row r="228">
          <cell r="C228" t="str">
            <v>817514Q</v>
          </cell>
          <cell r="D228" t="str">
            <v>IIPC</v>
          </cell>
          <cell r="E228" t="str">
            <v>ASEAN</v>
          </cell>
          <cell r="F228" t="str">
            <v>P4 2.8G/1MB, 256MB, 40GB, 48XCD,XP-P, GV</v>
          </cell>
          <cell r="G228">
            <v>361.07</v>
          </cell>
          <cell r="H228">
            <v>361.42</v>
          </cell>
          <cell r="I228">
            <v>361.42</v>
          </cell>
        </row>
        <row r="229">
          <cell r="C229" t="str">
            <v>817514T</v>
          </cell>
          <cell r="D229" t="str">
            <v>IIPC</v>
          </cell>
          <cell r="E229" t="str">
            <v>ASEAN</v>
          </cell>
          <cell r="F229" t="str">
            <v>P4 2.8G/1MB, 256MB, 40GB, 48XCD,XP-P, GV</v>
          </cell>
          <cell r="G229">
            <v>361.07</v>
          </cell>
          <cell r="H229">
            <v>361.42</v>
          </cell>
          <cell r="I229">
            <v>361.42</v>
          </cell>
        </row>
        <row r="230">
          <cell r="C230" t="str">
            <v>817516A</v>
          </cell>
          <cell r="D230" t="str">
            <v>IIPC</v>
          </cell>
          <cell r="E230" t="str">
            <v>ASEAN</v>
          </cell>
          <cell r="F230" t="str">
            <v>P4 2.8G/533, 256MB, 40GB, 48XCD,XP-P</v>
          </cell>
          <cell r="G230">
            <v>368.56</v>
          </cell>
          <cell r="H230">
            <v>368.91</v>
          </cell>
          <cell r="I230">
            <v>368.91</v>
          </cell>
        </row>
        <row r="231">
          <cell r="C231" t="str">
            <v>817516T</v>
          </cell>
          <cell r="D231" t="str">
            <v>IIPC</v>
          </cell>
          <cell r="E231" t="str">
            <v>ASEAN</v>
          </cell>
          <cell r="F231" t="str">
            <v>P4 2.8G/533, 256MB, 40GB, 48XCD,XP-P</v>
          </cell>
          <cell r="G231">
            <v>368.56</v>
          </cell>
          <cell r="H231">
            <v>368.91</v>
          </cell>
          <cell r="I231">
            <v>368.91</v>
          </cell>
        </row>
        <row r="232">
          <cell r="C232" t="str">
            <v>817518A</v>
          </cell>
          <cell r="D232" t="str">
            <v>IIPC</v>
          </cell>
          <cell r="E232" t="str">
            <v>ASEAN</v>
          </cell>
          <cell r="F232" t="str">
            <v>P4 2.8G/800, 256MB/3200, 40GB, XP-P, GV</v>
          </cell>
          <cell r="G232">
            <v>364.36</v>
          </cell>
          <cell r="H232">
            <v>364.71</v>
          </cell>
          <cell r="I232">
            <v>364.71</v>
          </cell>
        </row>
        <row r="233">
          <cell r="C233" t="str">
            <v>81751BA</v>
          </cell>
          <cell r="D233" t="str">
            <v>IIPC</v>
          </cell>
          <cell r="E233" t="str">
            <v>ASEAN</v>
          </cell>
          <cell r="F233" t="str">
            <v>P4 2.8G/800 256MB/3200, 40GB, 48XCD,XP-P</v>
          </cell>
          <cell r="G233">
            <v>376.52</v>
          </cell>
          <cell r="H233">
            <v>376.87</v>
          </cell>
          <cell r="I233">
            <v>376.87</v>
          </cell>
        </row>
        <row r="234">
          <cell r="C234" t="str">
            <v>81751BQ</v>
          </cell>
          <cell r="D234" t="str">
            <v>IIPC</v>
          </cell>
          <cell r="E234" t="str">
            <v>ASEAN</v>
          </cell>
          <cell r="F234" t="str">
            <v>Prescott 2.8/800, 256MB, 40GB, 48XCD, XP-P, GV</v>
          </cell>
          <cell r="G234">
            <v>376.52</v>
          </cell>
          <cell r="H234">
            <v>376.87</v>
          </cell>
          <cell r="I234">
            <v>376.87</v>
          </cell>
        </row>
        <row r="235">
          <cell r="C235" t="str">
            <v>81751BT</v>
          </cell>
          <cell r="D235" t="str">
            <v>IIPC</v>
          </cell>
          <cell r="E235" t="str">
            <v>ASEAN</v>
          </cell>
          <cell r="F235" t="str">
            <v>P4 2.8G/800, 256MB/3200, 40GB, 48XCD,XP-P,GV</v>
          </cell>
          <cell r="G235">
            <v>376.52</v>
          </cell>
          <cell r="H235">
            <v>376.87</v>
          </cell>
          <cell r="I235">
            <v>376.87</v>
          </cell>
        </row>
        <row r="236">
          <cell r="C236" t="str">
            <v>81751EA</v>
          </cell>
          <cell r="D236" t="str">
            <v>IIPC</v>
          </cell>
          <cell r="E236" t="str">
            <v>ASEAN</v>
          </cell>
          <cell r="F236" t="str">
            <v>P4 2.8G/400, 128MB, 40GB, 48XCD,XP-H, GV</v>
          </cell>
          <cell r="G236">
            <v>363.58</v>
          </cell>
          <cell r="H236">
            <v>363.58</v>
          </cell>
          <cell r="I236">
            <v>363.58</v>
          </cell>
        </row>
        <row r="237">
          <cell r="C237" t="str">
            <v>81751FQ</v>
          </cell>
          <cell r="D237" t="str">
            <v>IIPC</v>
          </cell>
          <cell r="E237" t="str">
            <v>ASEAN</v>
          </cell>
          <cell r="F237" t="str">
            <v>P4 2.8G/400, 256MB, 40GB, XP-P, GV</v>
          </cell>
          <cell r="G237">
            <v>347.3</v>
          </cell>
          <cell r="H237">
            <v>347.66</v>
          </cell>
          <cell r="I237">
            <v>347.66</v>
          </cell>
        </row>
        <row r="238">
          <cell r="C238" t="str">
            <v>81751GQ</v>
          </cell>
          <cell r="D238" t="str">
            <v>IIPC</v>
          </cell>
          <cell r="E238" t="str">
            <v>ASEAN</v>
          </cell>
          <cell r="F238" t="str">
            <v>P4 2.8G/533 1M, 256MB, 40GB, XP-P, GV</v>
          </cell>
          <cell r="G238">
            <v>348.91</v>
          </cell>
          <cell r="H238">
            <v>349.26</v>
          </cell>
          <cell r="I238">
            <v>349.26</v>
          </cell>
        </row>
        <row r="239">
          <cell r="C239" t="str">
            <v>81751LA</v>
          </cell>
          <cell r="D239" t="str">
            <v>IIPC</v>
          </cell>
          <cell r="E239" t="str">
            <v>ASEAN</v>
          </cell>
          <cell r="F239" t="str">
            <v>P4 2.8G/400, 256MB, 40GB, 48XCD, DOS-LIC, GV</v>
          </cell>
          <cell r="G239">
            <v>359.46</v>
          </cell>
          <cell r="H239">
            <v>359.81</v>
          </cell>
          <cell r="I239">
            <v>359.81</v>
          </cell>
        </row>
        <row r="240">
          <cell r="C240" t="str">
            <v>81751MA</v>
          </cell>
          <cell r="D240" t="str">
            <v>IIPC</v>
          </cell>
          <cell r="E240" t="str">
            <v>ASEAN</v>
          </cell>
          <cell r="F240" t="str">
            <v>P4 2.8G/533, 256MB, 40GB, 48XCD, DOS-LIC, GV</v>
          </cell>
          <cell r="G240">
            <v>361.07</v>
          </cell>
          <cell r="H240">
            <v>361.42</v>
          </cell>
          <cell r="I240">
            <v>361.42</v>
          </cell>
        </row>
        <row r="241">
          <cell r="C241" t="str">
            <v>81751MQ</v>
          </cell>
          <cell r="D241" t="str">
            <v>IIPC</v>
          </cell>
          <cell r="E241" t="str">
            <v>ASEAN</v>
          </cell>
          <cell r="F241" t="str">
            <v>P4 2.8G/533, 256MB, 40GB, 48XCD, DOS-LIC, GV</v>
          </cell>
          <cell r="G241">
            <v>361.07</v>
          </cell>
          <cell r="H241">
            <v>361.42</v>
          </cell>
          <cell r="I241">
            <v>361.42</v>
          </cell>
        </row>
        <row r="242">
          <cell r="C242" t="str">
            <v>81751PA</v>
          </cell>
          <cell r="D242" t="str">
            <v>IIPC</v>
          </cell>
          <cell r="E242" t="str">
            <v>ASEAN</v>
          </cell>
          <cell r="F242" t="str">
            <v>P4 2.8G/800, 256MB/3200, 40GB, 48XCD, DOS-LIC, GV</v>
          </cell>
          <cell r="G242">
            <v>376.52</v>
          </cell>
          <cell r="H242">
            <v>376.87</v>
          </cell>
          <cell r="I242">
            <v>376.87</v>
          </cell>
        </row>
        <row r="243">
          <cell r="C243" t="str">
            <v>81751PQ</v>
          </cell>
          <cell r="D243" t="str">
            <v>IIPC</v>
          </cell>
          <cell r="E243" t="str">
            <v>ASEAN</v>
          </cell>
          <cell r="F243" t="str">
            <v>P4 2.8G/800, 256MB/3200, 40GB, 48XCD, DOS-LIC, GV</v>
          </cell>
          <cell r="G243">
            <v>376.52</v>
          </cell>
          <cell r="H243">
            <v>376.87</v>
          </cell>
          <cell r="I243">
            <v>376.87</v>
          </cell>
        </row>
        <row r="244">
          <cell r="C244" t="str">
            <v>81751QA</v>
          </cell>
          <cell r="D244" t="str">
            <v>IIPC</v>
          </cell>
          <cell r="E244" t="str">
            <v>ASEAN</v>
          </cell>
          <cell r="F244" t="str">
            <v>P4 2.8G/400, 128MB, 40GB, 48XCD, DOS-LIC, GV</v>
          </cell>
          <cell r="G244">
            <v>363.58</v>
          </cell>
          <cell r="H244">
            <v>363.58</v>
          </cell>
          <cell r="I244">
            <v>363.58</v>
          </cell>
        </row>
        <row r="245">
          <cell r="C245" t="str">
            <v>81751QT</v>
          </cell>
          <cell r="D245" t="str">
            <v>IIPC</v>
          </cell>
          <cell r="E245" t="str">
            <v>ASEAN</v>
          </cell>
          <cell r="F245" t="str">
            <v>P4 2.8G/400, 128MB, 40GB, 48XCD, DOS-LIC, GV</v>
          </cell>
          <cell r="G245">
            <v>363.58</v>
          </cell>
          <cell r="H245">
            <v>363.58</v>
          </cell>
          <cell r="I245">
            <v>363.58</v>
          </cell>
        </row>
        <row r="246">
          <cell r="C246" t="str">
            <v>817521A</v>
          </cell>
          <cell r="D246" t="str">
            <v>IIPC</v>
          </cell>
          <cell r="E246" t="str">
            <v>ASEAN</v>
          </cell>
          <cell r="F246" t="str">
            <v>P4 3.0G/800, 256MB/3200, 40GB, XP-P, GV</v>
          </cell>
          <cell r="G246">
            <v>364.36</v>
          </cell>
          <cell r="H246">
            <v>364.71</v>
          </cell>
          <cell r="I246">
            <v>364.71</v>
          </cell>
        </row>
        <row r="247">
          <cell r="C247" t="str">
            <v>817524A</v>
          </cell>
          <cell r="D247" t="str">
            <v>IIPC</v>
          </cell>
          <cell r="E247" t="str">
            <v>ASEAN</v>
          </cell>
          <cell r="F247" t="str">
            <v>P4 3.0G/800 256MB/3200, 40GB, 48X, XP-P,GV</v>
          </cell>
          <cell r="G247">
            <v>376.52</v>
          </cell>
          <cell r="H247">
            <v>376.87</v>
          </cell>
          <cell r="I247">
            <v>376.87</v>
          </cell>
        </row>
        <row r="248">
          <cell r="C248" t="str">
            <v>817524T</v>
          </cell>
          <cell r="D248" t="str">
            <v>IIPC</v>
          </cell>
          <cell r="E248" t="str">
            <v>ASEAN</v>
          </cell>
          <cell r="F248" t="str">
            <v>P4 3.0G/800 256MB/3200, 40GB, 48X, XP-P,GV</v>
          </cell>
          <cell r="G248">
            <v>376.52</v>
          </cell>
          <cell r="H248">
            <v>376.87</v>
          </cell>
          <cell r="I248">
            <v>376.87</v>
          </cell>
        </row>
        <row r="249">
          <cell r="C249" t="str">
            <v>817531A</v>
          </cell>
          <cell r="D249" t="str">
            <v>IIPC</v>
          </cell>
          <cell r="E249" t="str">
            <v>ASEAN</v>
          </cell>
          <cell r="F249" t="str">
            <v>P4 3.2G/800, 256MB/3200, 40GB, 48X, XP-P,GV</v>
          </cell>
          <cell r="G249">
            <v>407.41</v>
          </cell>
          <cell r="H249">
            <v>407.76</v>
          </cell>
          <cell r="I249">
            <v>407.76</v>
          </cell>
        </row>
        <row r="250">
          <cell r="C250" t="str">
            <v>817531T</v>
          </cell>
          <cell r="D250" t="str">
            <v>IIPC</v>
          </cell>
          <cell r="E250" t="str">
            <v>ASEAN</v>
          </cell>
          <cell r="F250" t="str">
            <v>P4 3.2G/800, 256MB/3200, 40GB, 48X, XP-P,GV</v>
          </cell>
          <cell r="G250">
            <v>407.41</v>
          </cell>
          <cell r="H250">
            <v>407.76</v>
          </cell>
          <cell r="I250">
            <v>407.76</v>
          </cell>
        </row>
        <row r="251">
          <cell r="C251" t="str">
            <v>817541A</v>
          </cell>
          <cell r="D251" t="str">
            <v>IIPC</v>
          </cell>
          <cell r="E251" t="str">
            <v>ASEAN</v>
          </cell>
          <cell r="F251" t="str">
            <v>P4 2.6G/400, 128MB, 40GB, 48XCD, XP-H, GV</v>
          </cell>
          <cell r="G251">
            <v>363.58</v>
          </cell>
          <cell r="H251">
            <v>363.58</v>
          </cell>
          <cell r="I251">
            <v>363.58</v>
          </cell>
        </row>
        <row r="252">
          <cell r="C252" t="str">
            <v>817542Q</v>
          </cell>
          <cell r="D252" t="str">
            <v>IIPC</v>
          </cell>
          <cell r="E252" t="str">
            <v>ASEAN</v>
          </cell>
          <cell r="F252" t="str">
            <v>P4 2.6G/400, 256MB, 40GB, XP-P, GV</v>
          </cell>
          <cell r="G252">
            <v>347.3</v>
          </cell>
          <cell r="H252">
            <v>347.66</v>
          </cell>
          <cell r="I252">
            <v>347.66</v>
          </cell>
        </row>
        <row r="253">
          <cell r="C253" t="str">
            <v>817543A</v>
          </cell>
          <cell r="D253" t="str">
            <v>IIPC</v>
          </cell>
          <cell r="E253" t="str">
            <v>ASEAN</v>
          </cell>
          <cell r="F253" t="str">
            <v>P4 2.6G/400, 256MB, 40GB, 48XCD, XP-P, GV</v>
          </cell>
          <cell r="G253">
            <v>359.46</v>
          </cell>
          <cell r="H253">
            <v>359.81</v>
          </cell>
          <cell r="I253">
            <v>359.81</v>
          </cell>
        </row>
        <row r="254">
          <cell r="C254" t="str">
            <v>817543Q</v>
          </cell>
          <cell r="D254" t="str">
            <v>IIPC</v>
          </cell>
          <cell r="E254" t="str">
            <v>ASEAN</v>
          </cell>
          <cell r="F254" t="str">
            <v>P4 2.6G/400, 256MB, 40GB, 48XCD, XP-Pro, GV</v>
          </cell>
          <cell r="G254">
            <v>359.46</v>
          </cell>
          <cell r="H254">
            <v>359.81</v>
          </cell>
          <cell r="I254">
            <v>359.81</v>
          </cell>
        </row>
        <row r="255">
          <cell r="C255" t="str">
            <v>817545A</v>
          </cell>
          <cell r="D255" t="str">
            <v>IIPC</v>
          </cell>
          <cell r="E255" t="str">
            <v>ASEAN</v>
          </cell>
          <cell r="F255" t="str">
            <v>P4 2.6G/400, 128MB, 40GB, 48XCD, DOS-LIC, GV</v>
          </cell>
          <cell r="G255">
            <v>363.58</v>
          </cell>
          <cell r="H255">
            <v>363.58</v>
          </cell>
          <cell r="I255">
            <v>363.58</v>
          </cell>
        </row>
        <row r="256">
          <cell r="C256" t="str">
            <v>817546Q</v>
          </cell>
          <cell r="D256" t="str">
            <v>IIPC</v>
          </cell>
          <cell r="E256" t="str">
            <v>ASEAN</v>
          </cell>
          <cell r="F256" t="str">
            <v>P4 2.6G/400, 256MB, 40GB, DOS-LIC, GV</v>
          </cell>
          <cell r="G256">
            <v>347.3</v>
          </cell>
          <cell r="H256">
            <v>347.66</v>
          </cell>
          <cell r="I256">
            <v>347.66</v>
          </cell>
        </row>
        <row r="257">
          <cell r="C257" t="str">
            <v>817547A</v>
          </cell>
          <cell r="D257" t="str">
            <v>IIPC</v>
          </cell>
          <cell r="E257" t="str">
            <v>ASEAN</v>
          </cell>
          <cell r="F257" t="str">
            <v>P4 2.6G/400, 256MB, 40GB, 48XCD, DOS-LIC, GV</v>
          </cell>
          <cell r="G257">
            <v>359.46</v>
          </cell>
          <cell r="H257">
            <v>359.81</v>
          </cell>
          <cell r="I257">
            <v>359.81</v>
          </cell>
        </row>
        <row r="258">
          <cell r="C258" t="str">
            <v>8175B1A</v>
          </cell>
          <cell r="D258" t="str">
            <v>IIPC</v>
          </cell>
          <cell r="E258" t="str">
            <v>ASEAN</v>
          </cell>
          <cell r="F258" t="str">
            <v>CEL Prescott 2.53G/533, 128MB, 40GB, 48X CD, XP-H, GV</v>
          </cell>
          <cell r="G258">
            <v>253.39</v>
          </cell>
          <cell r="H258">
            <v>253.39</v>
          </cell>
          <cell r="I258">
            <v>253.39</v>
          </cell>
        </row>
        <row r="259">
          <cell r="C259" t="str">
            <v>8175B2A</v>
          </cell>
          <cell r="D259" t="str">
            <v>IIPC</v>
          </cell>
          <cell r="E259" t="str">
            <v>ASEAN</v>
          </cell>
          <cell r="F259" t="str">
            <v>CEL Prescott 2.53G/533, 128MB, 40GB, 48X CD, XP-P, GV</v>
          </cell>
          <cell r="G259">
            <v>253.39</v>
          </cell>
          <cell r="H259">
            <v>253.39</v>
          </cell>
          <cell r="I259">
            <v>253.39</v>
          </cell>
        </row>
        <row r="260">
          <cell r="C260" t="str">
            <v>8175B2T</v>
          </cell>
          <cell r="D260" t="str">
            <v>IIPC</v>
          </cell>
          <cell r="E260" t="str">
            <v>ASEAN</v>
          </cell>
          <cell r="F260" t="str">
            <v>CEL Prescott 2.53G/533, 128MB, 40GB, 48X CD, XP-P, GV</v>
          </cell>
          <cell r="G260">
            <v>253.39</v>
          </cell>
          <cell r="H260">
            <v>253.39</v>
          </cell>
          <cell r="I260">
            <v>253.39</v>
          </cell>
        </row>
        <row r="261">
          <cell r="C261" t="str">
            <v>8175B3A</v>
          </cell>
          <cell r="D261" t="str">
            <v>IIPC</v>
          </cell>
          <cell r="E261" t="str">
            <v>ASEAN</v>
          </cell>
          <cell r="F261" t="str">
            <v>CEL Prescott 2.53G/533, 256MB, 40GB, 48X CD,XP-P, GV</v>
          </cell>
          <cell r="G261">
            <v>249.27</v>
          </cell>
          <cell r="H261">
            <v>249.62</v>
          </cell>
          <cell r="I261">
            <v>249.62</v>
          </cell>
        </row>
        <row r="262">
          <cell r="C262" t="str">
            <v>8175B3Q</v>
          </cell>
          <cell r="D262" t="str">
            <v>IIPC</v>
          </cell>
          <cell r="E262" t="str">
            <v>ASEAN</v>
          </cell>
          <cell r="F262" t="str">
            <v>CEL Prescott 2.53G/533, 256MB, 40GB, 48X CD,XP-P, GV</v>
          </cell>
          <cell r="G262">
            <v>249.27</v>
          </cell>
          <cell r="H262">
            <v>249.62</v>
          </cell>
          <cell r="I262">
            <v>249.62</v>
          </cell>
        </row>
        <row r="263">
          <cell r="C263" t="str">
            <v>8175B3T</v>
          </cell>
          <cell r="D263" t="str">
            <v>IIPC</v>
          </cell>
          <cell r="E263" t="str">
            <v>ASEAN</v>
          </cell>
          <cell r="F263" t="str">
            <v>CEL Prescott 2.53G/533, 256MB, 40GB, 48X CD,XP-P, GV</v>
          </cell>
          <cell r="G263">
            <v>249.27</v>
          </cell>
          <cell r="H263">
            <v>249.62</v>
          </cell>
          <cell r="I263">
            <v>249.62</v>
          </cell>
        </row>
        <row r="264">
          <cell r="C264" t="str">
            <v>8175D2A</v>
          </cell>
          <cell r="D264" t="str">
            <v>IIPC</v>
          </cell>
          <cell r="E264" t="str">
            <v>ASEAN</v>
          </cell>
          <cell r="F264" t="str">
            <v>CEL 2.6G, 128MB, 40GB, 48XCD,XP-P, GV</v>
          </cell>
          <cell r="G264">
            <v>277.08</v>
          </cell>
          <cell r="H264">
            <v>277.08</v>
          </cell>
          <cell r="I264">
            <v>277.08</v>
          </cell>
        </row>
        <row r="265">
          <cell r="C265" t="str">
            <v>8175D2T</v>
          </cell>
          <cell r="D265" t="str">
            <v>IIPC</v>
          </cell>
          <cell r="E265" t="str">
            <v>ASEAN</v>
          </cell>
          <cell r="F265" t="str">
            <v>CEL 2.6G, 128MB, 40GB, 48XCD,XP-P, GV</v>
          </cell>
          <cell r="G265">
            <v>277.08</v>
          </cell>
          <cell r="H265">
            <v>277.08</v>
          </cell>
          <cell r="I265">
            <v>277.08</v>
          </cell>
        </row>
        <row r="266">
          <cell r="C266" t="str">
            <v>8175D4Q</v>
          </cell>
          <cell r="D266" t="str">
            <v>IIPC</v>
          </cell>
          <cell r="E266" t="str">
            <v>ASEAN</v>
          </cell>
          <cell r="F266" t="str">
            <v>CEL 2.6G, 256MB, 40GB, 48X CD, XP-P, GV</v>
          </cell>
          <cell r="G266">
            <v>272.95999999999998</v>
          </cell>
          <cell r="H266">
            <v>273.31</v>
          </cell>
          <cell r="I266">
            <v>273.31</v>
          </cell>
        </row>
        <row r="267">
          <cell r="C267" t="str">
            <v>8175D5A</v>
          </cell>
          <cell r="D267" t="str">
            <v>IIPC</v>
          </cell>
          <cell r="E267" t="str">
            <v>ASEAN</v>
          </cell>
          <cell r="F267" t="str">
            <v>CEL 2.6G, 128MB, 40GB, 48XCD, DOS-LIC, GV</v>
          </cell>
          <cell r="G267">
            <v>277.08</v>
          </cell>
          <cell r="H267">
            <v>277.08</v>
          </cell>
          <cell r="I267">
            <v>277.08</v>
          </cell>
        </row>
        <row r="268">
          <cell r="C268" t="str">
            <v>8175D6A</v>
          </cell>
          <cell r="D268" t="str">
            <v>IIPC</v>
          </cell>
          <cell r="E268" t="str">
            <v>ASEAN</v>
          </cell>
          <cell r="F268" t="str">
            <v>CEL 2.66G/533, 128MB, 40GB, 48X CD, XP-H, GV</v>
          </cell>
          <cell r="G268">
            <v>253.51</v>
          </cell>
          <cell r="H268">
            <v>253.51</v>
          </cell>
          <cell r="I268">
            <v>253.51</v>
          </cell>
        </row>
        <row r="269">
          <cell r="C269" t="str">
            <v>8175D7A</v>
          </cell>
          <cell r="D269" t="str">
            <v>IIPC</v>
          </cell>
          <cell r="E269" t="str">
            <v>ASEAN</v>
          </cell>
          <cell r="F269" t="str">
            <v>CEL 2.66G/533, 128MB, 40GB, 48X CD, XP-P, GV</v>
          </cell>
          <cell r="G269">
            <v>253.51</v>
          </cell>
          <cell r="H269">
            <v>253.51</v>
          </cell>
          <cell r="I269">
            <v>253.51</v>
          </cell>
        </row>
        <row r="270">
          <cell r="C270" t="str">
            <v>8175D7T</v>
          </cell>
          <cell r="D270" t="str">
            <v>IIPC</v>
          </cell>
          <cell r="E270" t="str">
            <v>ASEAN</v>
          </cell>
          <cell r="F270" t="str">
            <v>CEL 2.66G/533, 128MB, 40GB, 48X CD, XP-P, GV</v>
          </cell>
          <cell r="G270">
            <v>253.51</v>
          </cell>
          <cell r="H270">
            <v>253.51</v>
          </cell>
          <cell r="I270">
            <v>253.51</v>
          </cell>
        </row>
        <row r="271">
          <cell r="C271" t="str">
            <v>8175D8A</v>
          </cell>
          <cell r="D271" t="str">
            <v>IIPC</v>
          </cell>
          <cell r="E271" t="str">
            <v>ASEAN</v>
          </cell>
          <cell r="F271" t="str">
            <v>CEL 2.66G/533, 256MB, 40GB, 48X CD, XP-P, GV</v>
          </cell>
          <cell r="G271">
            <v>249.39</v>
          </cell>
          <cell r="H271">
            <v>249.74</v>
          </cell>
          <cell r="I271">
            <v>249.74</v>
          </cell>
        </row>
        <row r="272">
          <cell r="C272" t="str">
            <v>8175D8Q</v>
          </cell>
          <cell r="D272" t="str">
            <v>IIPC</v>
          </cell>
          <cell r="E272" t="str">
            <v>ASEAN</v>
          </cell>
          <cell r="F272" t="str">
            <v>CEL 2.66G/533, 256MB, 40GB, 48X CD, XP-P, GV</v>
          </cell>
          <cell r="G272">
            <v>249.39</v>
          </cell>
          <cell r="H272">
            <v>249.74</v>
          </cell>
          <cell r="I272">
            <v>249.74</v>
          </cell>
        </row>
        <row r="273">
          <cell r="C273" t="str">
            <v>8175D8T</v>
          </cell>
          <cell r="D273" t="str">
            <v>IIPC</v>
          </cell>
          <cell r="E273" t="str">
            <v>ASEAN</v>
          </cell>
          <cell r="F273" t="str">
            <v>CEL 2.66G/533, 256MB, 40GB, 48X CD, XP-P, GV</v>
          </cell>
          <cell r="G273">
            <v>249.39</v>
          </cell>
          <cell r="H273">
            <v>249.74</v>
          </cell>
          <cell r="I273">
            <v>249.74</v>
          </cell>
        </row>
        <row r="274">
          <cell r="C274" t="str">
            <v>8175KAA</v>
          </cell>
          <cell r="D274" t="str">
            <v>IIPC</v>
          </cell>
          <cell r="E274" t="str">
            <v>ASEAN</v>
          </cell>
          <cell r="F274" t="str">
            <v>P4 2.8G/400, 256MB, 80GB, 48XCD,XP-P, GV</v>
          </cell>
          <cell r="G274">
            <v>362.42</v>
          </cell>
          <cell r="H274">
            <v>362.77</v>
          </cell>
          <cell r="I274">
            <v>362.77</v>
          </cell>
        </row>
        <row r="275">
          <cell r="C275" t="str">
            <v>8175KAF</v>
          </cell>
          <cell r="D275" t="str">
            <v>IIPC</v>
          </cell>
          <cell r="E275" t="str">
            <v>ASEAN</v>
          </cell>
          <cell r="F275" t="str">
            <v>P4 3.0G/800, 2x256MB, 80GB, 48X CD, XP-P, G</v>
          </cell>
          <cell r="G275">
            <v>408.59</v>
          </cell>
          <cell r="H275">
            <v>409.29</v>
          </cell>
          <cell r="I275">
            <v>409.29</v>
          </cell>
        </row>
        <row r="276">
          <cell r="C276" t="str">
            <v>8175KAH</v>
          </cell>
          <cell r="D276" t="str">
            <v>IIPC</v>
          </cell>
          <cell r="E276" t="str">
            <v>ASEAN</v>
          </cell>
          <cell r="F276" t="str">
            <v>P4 3.0G/800, 512MB, 40GB, CDRW, XP-P, G</v>
          </cell>
          <cell r="G276">
            <v>416.74</v>
          </cell>
          <cell r="H276">
            <v>417.45</v>
          </cell>
          <cell r="I276">
            <v>417.45</v>
          </cell>
        </row>
        <row r="277">
          <cell r="C277" t="str">
            <v>8175KQ4</v>
          </cell>
          <cell r="D277" t="str">
            <v>IIPC</v>
          </cell>
          <cell r="E277" t="str">
            <v>ASEAN</v>
          </cell>
          <cell r="F277" t="str">
            <v>P4 2.6G/400, 256MB, 40GB, DOS, G</v>
          </cell>
          <cell r="G277">
            <v>354.79</v>
          </cell>
          <cell r="H277">
            <v>355.14</v>
          </cell>
          <cell r="I277">
            <v>355.14</v>
          </cell>
        </row>
        <row r="278">
          <cell r="C278" t="str">
            <v>8175KQH</v>
          </cell>
          <cell r="D278" t="str">
            <v>IIPC</v>
          </cell>
          <cell r="E278" t="str">
            <v>ASEAN</v>
          </cell>
          <cell r="F278" t="str">
            <v>P4 2.8G/1MB, 256MB, 40GB, 48XCD, DOS, GV</v>
          </cell>
          <cell r="G278">
            <v>361.07</v>
          </cell>
          <cell r="H278">
            <v>361.42</v>
          </cell>
          <cell r="I278">
            <v>361.42</v>
          </cell>
        </row>
        <row r="279">
          <cell r="C279" t="str">
            <v>8175KQJ</v>
          </cell>
          <cell r="D279" t="str">
            <v>IIPC</v>
          </cell>
          <cell r="E279" t="str">
            <v>ASEAN</v>
          </cell>
          <cell r="F279" t="str">
            <v>P4 2.6G/400, 256MB, 40GB, 48X CD, DOS, GV</v>
          </cell>
          <cell r="G279">
            <v>359.46</v>
          </cell>
          <cell r="H279">
            <v>359.81</v>
          </cell>
          <cell r="I279">
            <v>359.81</v>
          </cell>
        </row>
        <row r="280">
          <cell r="C280" t="str">
            <v>8175KQL</v>
          </cell>
          <cell r="D280" t="str">
            <v>IIPC</v>
          </cell>
          <cell r="E280" t="str">
            <v>ASEAN</v>
          </cell>
          <cell r="F280" t="str">
            <v>P4 2.6G/400, 128MB, 40GB, DOS, GV</v>
          </cell>
          <cell r="G280">
            <v>351.42</v>
          </cell>
          <cell r="H280">
            <v>351.42</v>
          </cell>
          <cell r="I280">
            <v>351.42</v>
          </cell>
        </row>
        <row r="281">
          <cell r="C281" t="str">
            <v>8175KTC</v>
          </cell>
          <cell r="D281" t="str">
            <v>IIPC</v>
          </cell>
          <cell r="E281" t="str">
            <v>ASEAN</v>
          </cell>
          <cell r="F281" t="str">
            <v>P4 2.8G/400, 256MB, 80GB, 48XCD, XP-P, GV</v>
          </cell>
          <cell r="G281">
            <v>362.42</v>
          </cell>
          <cell r="H281">
            <v>362.77</v>
          </cell>
          <cell r="I281">
            <v>362.77</v>
          </cell>
        </row>
        <row r="282">
          <cell r="C282" t="str">
            <v>8175LAC</v>
          </cell>
          <cell r="D282" t="str">
            <v>IIPC</v>
          </cell>
          <cell r="E282" t="str">
            <v>ASEAN</v>
          </cell>
          <cell r="F282" t="str">
            <v>Cel Presc 2.8G/533, 128MB, 40GB, 48X CD, DOS, GV</v>
          </cell>
          <cell r="G282">
            <v>365.19</v>
          </cell>
          <cell r="H282">
            <v>365.19</v>
          </cell>
          <cell r="I282">
            <v>365.19</v>
          </cell>
        </row>
        <row r="283">
          <cell r="C283" t="str">
            <v>8175LAV</v>
          </cell>
          <cell r="D283" t="str">
            <v>IIPC</v>
          </cell>
          <cell r="E283" t="str">
            <v>ASEAN</v>
          </cell>
          <cell r="F283" t="str">
            <v>Cel Presc 2.53G/533, 128MB, 40GB, 48X CD, DOS, GV</v>
          </cell>
          <cell r="G283">
            <v>253.39</v>
          </cell>
          <cell r="H283">
            <v>253.39</v>
          </cell>
          <cell r="I283">
            <v>253.39</v>
          </cell>
        </row>
        <row r="284">
          <cell r="C284" t="str">
            <v>8175LTW</v>
          </cell>
          <cell r="D284" t="str">
            <v>IIPC</v>
          </cell>
          <cell r="E284" t="str">
            <v>ASEAN</v>
          </cell>
          <cell r="F284" t="str">
            <v>Cel Presc 2.53G/533, 128MB, 40GB, 48X CD, XP-P, GV</v>
          </cell>
          <cell r="G284">
            <v>253.39</v>
          </cell>
          <cell r="H284">
            <v>253.39</v>
          </cell>
          <cell r="I284">
            <v>253.39</v>
          </cell>
        </row>
        <row r="285">
          <cell r="C285" t="str">
            <v>8175MAF</v>
          </cell>
          <cell r="D285" t="str">
            <v>IIPC</v>
          </cell>
          <cell r="E285" t="str">
            <v>ASEAN</v>
          </cell>
          <cell r="F285" t="str">
            <v>P4 2.8G/400, 256MB, 40GB, XP-P, GV</v>
          </cell>
          <cell r="G285">
            <v>347.07</v>
          </cell>
          <cell r="H285">
            <v>347.42</v>
          </cell>
          <cell r="I285">
            <v>347.42</v>
          </cell>
        </row>
        <row r="286">
          <cell r="C286" t="str">
            <v>8175MAW</v>
          </cell>
          <cell r="D286" t="str">
            <v>IIPC</v>
          </cell>
          <cell r="E286" t="str">
            <v>ASEAN</v>
          </cell>
          <cell r="F286" t="str">
            <v>P4 2.8G/400, 256MB, 40GB, 48XCD, XP-P, G</v>
          </cell>
          <cell r="G286">
            <v>366.95</v>
          </cell>
          <cell r="H286">
            <v>367.3</v>
          </cell>
          <cell r="I286">
            <v>367.3</v>
          </cell>
        </row>
        <row r="287">
          <cell r="C287" t="str">
            <v>8175MQU</v>
          </cell>
          <cell r="D287" t="str">
            <v>IIPC</v>
          </cell>
          <cell r="E287" t="str">
            <v>ASEAN</v>
          </cell>
          <cell r="F287" t="str">
            <v>P4 3.0G/800 1MB, 256MB, 40GB, 48X CD, XP-P, GV</v>
          </cell>
          <cell r="G287">
            <v>376.52</v>
          </cell>
          <cell r="H287">
            <v>376.87</v>
          </cell>
          <cell r="I287">
            <v>376.87</v>
          </cell>
        </row>
        <row r="288">
          <cell r="C288" t="str">
            <v>8175MTJ</v>
          </cell>
          <cell r="D288" t="str">
            <v>IIPC</v>
          </cell>
          <cell r="E288" t="str">
            <v>ASEAN</v>
          </cell>
          <cell r="F288" t="str">
            <v>Cel Prescott 2.66G/533, 128MB, 40GB, XP-P, GV</v>
          </cell>
          <cell r="G288">
            <v>241.83</v>
          </cell>
          <cell r="H288">
            <v>241.83</v>
          </cell>
          <cell r="I288">
            <v>241.83</v>
          </cell>
        </row>
        <row r="289">
          <cell r="C289" t="str">
            <v>8175MTK</v>
          </cell>
          <cell r="D289" t="str">
            <v>IIPC</v>
          </cell>
          <cell r="E289" t="str">
            <v>ASEAN</v>
          </cell>
          <cell r="F289" t="str">
            <v>Cel Presc 2.66G/533, 128MB, 40GB, 48X CD, XP-P, GV</v>
          </cell>
          <cell r="G289">
            <v>253.51</v>
          </cell>
          <cell r="H289">
            <v>253.51</v>
          </cell>
          <cell r="I289">
            <v>253.51</v>
          </cell>
        </row>
        <row r="290">
          <cell r="C290" t="str">
            <v>8175N4T</v>
          </cell>
          <cell r="D290" t="str">
            <v>IIPC</v>
          </cell>
          <cell r="E290" t="str">
            <v>ASEAN</v>
          </cell>
          <cell r="F290" t="str">
            <v>Cel Presc 2.8G/533, 256MB, 40GB, 48X CD, XP-P, GV</v>
          </cell>
          <cell r="G290">
            <v>259.57</v>
          </cell>
          <cell r="H290">
            <v>259.92</v>
          </cell>
          <cell r="I290">
            <v>259.92</v>
          </cell>
        </row>
        <row r="291">
          <cell r="C291" t="str">
            <v>8175NQW</v>
          </cell>
          <cell r="D291" t="str">
            <v>IIPC</v>
          </cell>
          <cell r="E291" t="str">
            <v>ASEAN</v>
          </cell>
          <cell r="F291" t="str">
            <v>P4 2.8G/533 1MB, 512MB, 40GB, XP-P, GV</v>
          </cell>
          <cell r="G291">
            <v>370.54</v>
          </cell>
          <cell r="H291">
            <v>371.24</v>
          </cell>
          <cell r="I291">
            <v>371.24</v>
          </cell>
        </row>
        <row r="292">
          <cell r="C292" t="str">
            <v>8175PAD</v>
          </cell>
          <cell r="D292" t="str">
            <v>IIPC</v>
          </cell>
          <cell r="E292" t="str">
            <v>ASEAN</v>
          </cell>
          <cell r="F292" t="str">
            <v>P4 2.8G/400, 512MB, 40GB, 48X CD, XP-P, GV</v>
          </cell>
          <cell r="G292">
            <v>381.09</v>
          </cell>
          <cell r="H292">
            <v>381.79</v>
          </cell>
          <cell r="I292">
            <v>381.79</v>
          </cell>
        </row>
        <row r="293">
          <cell r="C293" t="str">
            <v>8175PAH</v>
          </cell>
          <cell r="D293" t="str">
            <v>IIPC</v>
          </cell>
          <cell r="E293" t="str">
            <v>ASEAN</v>
          </cell>
          <cell r="F293" t="str">
            <v>P4 2.8G/1MB, 256MB, 80GB, 48X CD, XP-P, GV</v>
          </cell>
          <cell r="G293">
            <v>364.03</v>
          </cell>
          <cell r="H293">
            <v>364.38</v>
          </cell>
          <cell r="I293">
            <v>364.38</v>
          </cell>
        </row>
        <row r="294">
          <cell r="C294" t="str">
            <v>8175PAJ</v>
          </cell>
          <cell r="D294" t="str">
            <v>IIPC</v>
          </cell>
          <cell r="E294" t="str">
            <v>ASEAN</v>
          </cell>
          <cell r="F294" t="str">
            <v>P4 3.0G/800, 256MB/3200, 80GB, 48XCD, XP-P, GV</v>
          </cell>
          <cell r="G294">
            <v>379.47</v>
          </cell>
          <cell r="H294">
            <v>379.82</v>
          </cell>
          <cell r="I294">
            <v>379.82</v>
          </cell>
        </row>
        <row r="295">
          <cell r="C295" t="str">
            <v>8175PAK</v>
          </cell>
          <cell r="D295" t="str">
            <v>IIPC</v>
          </cell>
          <cell r="E295" t="str">
            <v>ASEAN</v>
          </cell>
          <cell r="F295" t="str">
            <v>Prescott 3.0G/800, 256MB/3200, 80GB, CDRW, XP-P</v>
          </cell>
          <cell r="G295">
            <v>390.59</v>
          </cell>
          <cell r="H295">
            <v>390.94</v>
          </cell>
          <cell r="I295">
            <v>390.94</v>
          </cell>
        </row>
        <row r="296">
          <cell r="C296" t="str">
            <v>8175PAL</v>
          </cell>
          <cell r="D296" t="str">
            <v>IIPC</v>
          </cell>
          <cell r="E296" t="str">
            <v>ASEAN</v>
          </cell>
          <cell r="F296" t="str">
            <v>P4 3.0G/800, 256MB, 40GB, CDRW, XP-P, G</v>
          </cell>
          <cell r="G296">
            <v>395.12</v>
          </cell>
          <cell r="H296">
            <v>395.47</v>
          </cell>
          <cell r="I296">
            <v>395.47</v>
          </cell>
        </row>
        <row r="297">
          <cell r="C297" t="str">
            <v>8175PAM</v>
          </cell>
          <cell r="D297" t="str">
            <v>IIPC</v>
          </cell>
          <cell r="E297" t="str">
            <v>ASEAN</v>
          </cell>
          <cell r="F297" t="str">
            <v>Pres 3.0G/800, 256MB/3200, 40GB, 48XCD, XP-P, G</v>
          </cell>
          <cell r="G297">
            <v>384</v>
          </cell>
          <cell r="H297">
            <v>384.36</v>
          </cell>
          <cell r="I297">
            <v>384.36</v>
          </cell>
        </row>
        <row r="298">
          <cell r="C298" t="str">
            <v>8175PTK</v>
          </cell>
          <cell r="D298" t="str">
            <v>IIPC</v>
          </cell>
          <cell r="E298" t="str">
            <v>ASEAN</v>
          </cell>
          <cell r="F298" t="str">
            <v>Prescott 3.0G/800, 256MB/3200, 80GB, 48XCD, XP-P, GV</v>
          </cell>
          <cell r="G298">
            <v>379.47</v>
          </cell>
          <cell r="H298">
            <v>379.82</v>
          </cell>
          <cell r="I298">
            <v>379.82</v>
          </cell>
        </row>
        <row r="299">
          <cell r="C299" t="str">
            <v>8175QA5</v>
          </cell>
          <cell r="D299" t="str">
            <v>IIPC</v>
          </cell>
          <cell r="E299" t="str">
            <v>ASEAN</v>
          </cell>
          <cell r="F299" t="str">
            <v>P4 2.8G/533 1MB, 256MB, 40GB, 48XCD, XP-H, GV, Modem</v>
          </cell>
          <cell r="G299">
            <v>370.44</v>
          </cell>
          <cell r="H299">
            <v>370.79</v>
          </cell>
          <cell r="I299">
            <v>370.79</v>
          </cell>
        </row>
        <row r="300">
          <cell r="C300" t="str">
            <v>8175QAF</v>
          </cell>
          <cell r="D300" t="str">
            <v>IIPC</v>
          </cell>
          <cell r="E300" t="str">
            <v>ASEAN</v>
          </cell>
          <cell r="F300" t="str">
            <v>P4 2.8G/400, 256MB, 40GB, DOS, G</v>
          </cell>
          <cell r="G300">
            <v>354.79</v>
          </cell>
          <cell r="H300">
            <v>355.14</v>
          </cell>
          <cell r="I300">
            <v>355.14</v>
          </cell>
        </row>
        <row r="301">
          <cell r="C301" t="str">
            <v>8175QAG</v>
          </cell>
          <cell r="D301" t="str">
            <v>IIPC</v>
          </cell>
          <cell r="E301" t="str">
            <v>ASEAN</v>
          </cell>
          <cell r="F301" t="str">
            <v>P4 2.8G/533, 256MB, 40GB, XP-P, G</v>
          </cell>
          <cell r="G301">
            <v>356.4</v>
          </cell>
          <cell r="H301">
            <v>356.75</v>
          </cell>
          <cell r="I301">
            <v>356.75</v>
          </cell>
        </row>
        <row r="302">
          <cell r="C302" t="str">
            <v>8175QAP</v>
          </cell>
          <cell r="D302" t="str">
            <v>IIPC</v>
          </cell>
          <cell r="E302" t="str">
            <v>ASEAN</v>
          </cell>
          <cell r="F302" t="str">
            <v>P4 2.8G/400, 256MB, 40GB, DOS, GV</v>
          </cell>
          <cell r="G302">
            <v>347.3</v>
          </cell>
          <cell r="H302">
            <v>347.66</v>
          </cell>
          <cell r="I302">
            <v>347.66</v>
          </cell>
        </row>
        <row r="303">
          <cell r="C303" t="str">
            <v>8175QQ3</v>
          </cell>
          <cell r="D303" t="str">
            <v>IIPC</v>
          </cell>
          <cell r="E303" t="str">
            <v>ASEAN</v>
          </cell>
          <cell r="F303" t="str">
            <v>P4 2.8G/400, 512MB, 80GB, DOS, GV</v>
          </cell>
          <cell r="G303">
            <v>371.89</v>
          </cell>
          <cell r="H303">
            <v>372.59</v>
          </cell>
          <cell r="I303">
            <v>372.59</v>
          </cell>
        </row>
        <row r="304">
          <cell r="C304" t="str">
            <v>8175QTD</v>
          </cell>
          <cell r="D304" t="str">
            <v>IIPC</v>
          </cell>
          <cell r="E304" t="str">
            <v>ASEAN</v>
          </cell>
          <cell r="F304" t="str">
            <v>P4 3.0G/800, 256MB, 80GB, 48XCD, XP-P</v>
          </cell>
          <cell r="G304">
            <v>386.96</v>
          </cell>
          <cell r="H304">
            <v>387.31</v>
          </cell>
          <cell r="I304">
            <v>387.31</v>
          </cell>
        </row>
        <row r="305">
          <cell r="C305" t="str">
            <v>8175RQC</v>
          </cell>
          <cell r="D305" t="str">
            <v>IIPC</v>
          </cell>
          <cell r="E305" t="str">
            <v>ASEAN</v>
          </cell>
          <cell r="F305" t="str">
            <v>P4 2.6G/400, 2x512MB, 40GB, XP-Pro, GV</v>
          </cell>
          <cell r="G305">
            <v>412.18</v>
          </cell>
          <cell r="H305">
            <v>413.59</v>
          </cell>
          <cell r="I305">
            <v>413.59</v>
          </cell>
        </row>
        <row r="306">
          <cell r="C306" t="str">
            <v>8175RTA</v>
          </cell>
          <cell r="D306" t="str">
            <v>IIPC</v>
          </cell>
          <cell r="E306" t="str">
            <v>ASEAN</v>
          </cell>
          <cell r="F306" t="str">
            <v>Cel Prescott 2.66G/533, 256MB, 40GB, 48XCD,XP-P, GV</v>
          </cell>
          <cell r="G306">
            <v>249.39</v>
          </cell>
          <cell r="H306">
            <v>249.74</v>
          </cell>
          <cell r="I306">
            <v>249.74</v>
          </cell>
        </row>
        <row r="307">
          <cell r="C307" t="str">
            <v>8175RTC</v>
          </cell>
          <cell r="D307" t="str">
            <v>IIPC</v>
          </cell>
          <cell r="E307" t="str">
            <v>ASEAN</v>
          </cell>
          <cell r="F307" t="str">
            <v>P4 2.8G/400, 256MB, 40GB, XP-P, GV</v>
          </cell>
          <cell r="G307">
            <v>347.3</v>
          </cell>
          <cell r="H307">
            <v>347.66</v>
          </cell>
          <cell r="I307">
            <v>347.66</v>
          </cell>
        </row>
        <row r="308">
          <cell r="C308" t="str">
            <v>8175SAT</v>
          </cell>
          <cell r="D308" t="str">
            <v>IIPC</v>
          </cell>
          <cell r="E308" t="str">
            <v>ASEAN</v>
          </cell>
          <cell r="F308" t="str">
            <v>P4 2.8G/1MB, 256MB, 40GB, 48X CD, DOS, GV</v>
          </cell>
          <cell r="G308">
            <v>361.07</v>
          </cell>
          <cell r="H308">
            <v>361.42</v>
          </cell>
          <cell r="I308">
            <v>361.42</v>
          </cell>
        </row>
        <row r="309">
          <cell r="C309" t="str">
            <v>8175SPA</v>
          </cell>
          <cell r="D309" t="str">
            <v>IIPC</v>
          </cell>
          <cell r="E309" t="str">
            <v>ASEAN</v>
          </cell>
          <cell r="F309" t="str">
            <v>P4 2.8G/400, 256MB, 40GB, 48XCD, DOS, GV</v>
          </cell>
          <cell r="G309">
            <v>359.46</v>
          </cell>
          <cell r="H309">
            <v>359.81</v>
          </cell>
          <cell r="I309">
            <v>359.81</v>
          </cell>
        </row>
        <row r="310">
          <cell r="C310" t="str">
            <v>8175SQS</v>
          </cell>
          <cell r="D310" t="str">
            <v>IIPC</v>
          </cell>
          <cell r="E310" t="str">
            <v>ASEAN</v>
          </cell>
          <cell r="F310" t="str">
            <v>P4 3.0G/800 1M, 512MBx2, 80GB, 48XCD, XP-Pro, GV</v>
          </cell>
          <cell r="G310">
            <v>443.35</v>
          </cell>
          <cell r="H310">
            <v>444.76</v>
          </cell>
          <cell r="I310">
            <v>444.76</v>
          </cell>
        </row>
        <row r="311">
          <cell r="C311" t="str">
            <v>817721A</v>
          </cell>
          <cell r="D311" t="str">
            <v>IIPC</v>
          </cell>
          <cell r="E311" t="str">
            <v>ASEAN</v>
          </cell>
          <cell r="F311" t="str">
            <v>P4 3.0G/800, 256MB, 40GB, 48XCD,XP-P</v>
          </cell>
          <cell r="G311">
            <v>388.11</v>
          </cell>
          <cell r="H311">
            <v>388.46</v>
          </cell>
          <cell r="I311">
            <v>388.46</v>
          </cell>
        </row>
        <row r="312">
          <cell r="C312" t="str">
            <v>817721Q</v>
          </cell>
          <cell r="D312" t="str">
            <v>IIPC</v>
          </cell>
          <cell r="E312" t="str">
            <v>ASEAN</v>
          </cell>
          <cell r="F312" t="str">
            <v>P4 3.0G/800, 256MB, 40GB, 48XCD,XP-P</v>
          </cell>
          <cell r="G312">
            <v>388.11</v>
          </cell>
          <cell r="H312">
            <v>388.46</v>
          </cell>
          <cell r="I312">
            <v>388.46</v>
          </cell>
        </row>
        <row r="313">
          <cell r="C313" t="str">
            <v>817721T</v>
          </cell>
          <cell r="D313" t="str">
            <v>IIPC</v>
          </cell>
          <cell r="E313" t="str">
            <v>ASEAN</v>
          </cell>
          <cell r="F313" t="str">
            <v>P4 3.0G/800 1M, 256MB, 40GB, 48XCD, XP-P</v>
          </cell>
          <cell r="G313">
            <v>388.11</v>
          </cell>
          <cell r="H313">
            <v>388.46</v>
          </cell>
          <cell r="I313">
            <v>388.46</v>
          </cell>
        </row>
        <row r="314">
          <cell r="C314" t="str">
            <v>8177KTV</v>
          </cell>
          <cell r="D314" t="str">
            <v>IIPC</v>
          </cell>
          <cell r="E314" t="str">
            <v>ASEAN</v>
          </cell>
          <cell r="F314" t="str">
            <v>Cel Presc 2.53G/533, 256MB, 40GB, 48X CD, XP-P</v>
          </cell>
          <cell r="G314">
            <v>260.87</v>
          </cell>
          <cell r="H314">
            <v>261.22000000000003</v>
          </cell>
          <cell r="I314">
            <v>261.22000000000003</v>
          </cell>
        </row>
        <row r="315">
          <cell r="C315" t="str">
            <v>817812A</v>
          </cell>
          <cell r="D315" t="str">
            <v>IIPC</v>
          </cell>
          <cell r="E315" t="str">
            <v>ASEAN</v>
          </cell>
          <cell r="F315" t="str">
            <v>P4 2.8/533, 256MB, 40GB, 48XCD, XP-P</v>
          </cell>
          <cell r="G315">
            <v>372.67</v>
          </cell>
          <cell r="H315">
            <v>373.02</v>
          </cell>
          <cell r="I315">
            <v>373.02</v>
          </cell>
        </row>
        <row r="316">
          <cell r="C316" t="str">
            <v>8178KAB</v>
          </cell>
          <cell r="D316" t="str">
            <v>IIPC</v>
          </cell>
          <cell r="E316" t="str">
            <v>ASEAN</v>
          </cell>
          <cell r="F316" t="str">
            <v>Cel Pres 2.4G/533, 128MB, 40GB, 48XCD, DOS, GV</v>
          </cell>
          <cell r="G316">
            <v>267.68</v>
          </cell>
          <cell r="H316">
            <v>267.68</v>
          </cell>
          <cell r="I316">
            <v>267.68</v>
          </cell>
        </row>
        <row r="317">
          <cell r="C317" t="str">
            <v>81412FA</v>
          </cell>
          <cell r="D317" t="str">
            <v>IIPC</v>
          </cell>
          <cell r="E317" t="str">
            <v>ASEAN</v>
          </cell>
          <cell r="F317" t="str">
            <v>P4 3.0Ghz/800, 40GB, 2*256MB, FDD, 16xDVD, XPP</v>
          </cell>
          <cell r="G317">
            <v>448.35</v>
          </cell>
          <cell r="H317">
            <v>448.16</v>
          </cell>
          <cell r="I317">
            <v>448.35</v>
          </cell>
        </row>
        <row r="318">
          <cell r="C318" t="str">
            <v>81412GA</v>
          </cell>
          <cell r="D318" t="str">
            <v>IIPC</v>
          </cell>
          <cell r="E318" t="str">
            <v>ASEAN</v>
          </cell>
          <cell r="F318" t="str">
            <v>P4 3.0Ghz/800, 80GB, 2*256MB, FDD, 48xCDROM, XPP</v>
          </cell>
          <cell r="G318">
            <v>447.16</v>
          </cell>
          <cell r="H318">
            <v>446.9</v>
          </cell>
          <cell r="I318">
            <v>447.16</v>
          </cell>
        </row>
        <row r="319">
          <cell r="C319" t="str">
            <v>81413FA</v>
          </cell>
          <cell r="D319" t="str">
            <v>IIPC</v>
          </cell>
          <cell r="E319" t="str">
            <v>ASEAN</v>
          </cell>
          <cell r="F319" t="str">
            <v>P4 3.2Ghz/800, 40GB, 2*256MB, FDD, 48xCDROM, XPP</v>
          </cell>
          <cell r="G319">
            <v>472.05</v>
          </cell>
          <cell r="H319">
            <v>471.86</v>
          </cell>
          <cell r="I319">
            <v>472.05</v>
          </cell>
        </row>
        <row r="320">
          <cell r="C320" t="str">
            <v>81413JA</v>
          </cell>
          <cell r="D320" t="str">
            <v>IIPC</v>
          </cell>
          <cell r="E320" t="str">
            <v>ASEAN</v>
          </cell>
          <cell r="F320" t="str">
            <v>P4 3.2Ghz/800, 80GB, 2*256MB, FDD, 48xCDROM, XPP</v>
          </cell>
          <cell r="G320">
            <v>478.05</v>
          </cell>
          <cell r="H320">
            <v>477.8</v>
          </cell>
          <cell r="I320">
            <v>478.05</v>
          </cell>
        </row>
        <row r="321">
          <cell r="C321" t="str">
            <v>81413NA</v>
          </cell>
          <cell r="D321" t="str">
            <v>IIPC</v>
          </cell>
          <cell r="E321" t="str">
            <v>ASEAN</v>
          </cell>
          <cell r="F321" t="str">
            <v>P4 3.2Ghz/800, 80GB, 2*256MB, FDD, 16xDVD, XPP</v>
          </cell>
          <cell r="G321">
            <v>485.24</v>
          </cell>
          <cell r="H321">
            <v>484.99</v>
          </cell>
          <cell r="I321">
            <v>485.24</v>
          </cell>
        </row>
        <row r="322">
          <cell r="C322" t="str">
            <v>814156A</v>
          </cell>
          <cell r="D322" t="str">
            <v>IIPC</v>
          </cell>
          <cell r="E322" t="str">
            <v>ASEAN</v>
          </cell>
          <cell r="F322" t="str">
            <v>P4 Pres 3.4/800, 512MB, 80GB, 16xDVD, FDD, Giga, XP-P</v>
          </cell>
          <cell r="G322">
            <v>542.91</v>
          </cell>
          <cell r="H322">
            <v>542.66</v>
          </cell>
          <cell r="I322">
            <v>542.91</v>
          </cell>
        </row>
        <row r="323">
          <cell r="C323" t="str">
            <v>8141B5A</v>
          </cell>
          <cell r="D323" t="str">
            <v>IIPC</v>
          </cell>
          <cell r="E323" t="str">
            <v>ASEAN</v>
          </cell>
          <cell r="F323" t="str">
            <v>Pent4 3.0/800Ghz, 512MB, 40GB, 48xCD, FDD, XPP, Giga</v>
          </cell>
          <cell r="G323">
            <v>472.82</v>
          </cell>
          <cell r="H323">
            <v>446.69</v>
          </cell>
          <cell r="I323">
            <v>472.82</v>
          </cell>
        </row>
        <row r="324">
          <cell r="C324" t="str">
            <v>8141B5T</v>
          </cell>
          <cell r="D324" t="str">
            <v>IIPC</v>
          </cell>
          <cell r="E324" t="str">
            <v>ASEAN</v>
          </cell>
          <cell r="F324" t="str">
            <v>Pent4 3.0/800Ghz, 512MB, 40GB, 48xCD, FDD, XPP, Giga</v>
          </cell>
          <cell r="G324">
            <v>472.82</v>
          </cell>
          <cell r="H324">
            <v>446.69</v>
          </cell>
          <cell r="I324">
            <v>472.82</v>
          </cell>
        </row>
        <row r="325">
          <cell r="C325" t="str">
            <v>8141BDA</v>
          </cell>
          <cell r="D325" t="str">
            <v>IIPC</v>
          </cell>
          <cell r="E325" t="str">
            <v>ASEAN</v>
          </cell>
          <cell r="F325" t="str">
            <v>P4 3.0Ghz/800, 40GB, 2*256MB, FDD, 48xCDROM, XPP</v>
          </cell>
          <cell r="G325">
            <v>473.6</v>
          </cell>
          <cell r="H325">
            <v>447.48</v>
          </cell>
          <cell r="I325">
            <v>473.6</v>
          </cell>
        </row>
        <row r="326">
          <cell r="C326" t="str">
            <v>8141BFA</v>
          </cell>
          <cell r="D326" t="str">
            <v>IIPC</v>
          </cell>
          <cell r="E326" t="str">
            <v>ASEAN</v>
          </cell>
          <cell r="F326" t="str">
            <v>Pent4 3.0/800, 512MB, 80GB, CDROM 48x, FDD, Giga, XP-P</v>
          </cell>
          <cell r="G326">
            <v>479.36</v>
          </cell>
          <cell r="H326">
            <v>453.17</v>
          </cell>
          <cell r="I326">
            <v>479.36</v>
          </cell>
        </row>
        <row r="327">
          <cell r="C327" t="str">
            <v>8141D5A</v>
          </cell>
          <cell r="D327" t="str">
            <v>IIPC</v>
          </cell>
          <cell r="E327" t="str">
            <v>ASEAN</v>
          </cell>
          <cell r="F327" t="str">
            <v>P4 Pres 3.2/800, 512MB, 40GB, 48XCD, noHP, FDD, Giga, XP-P</v>
          </cell>
          <cell r="G327">
            <v>506.87</v>
          </cell>
          <cell r="H327">
            <v>477.62</v>
          </cell>
          <cell r="I327">
            <v>506.87</v>
          </cell>
        </row>
        <row r="328">
          <cell r="C328" t="str">
            <v>8141D5T</v>
          </cell>
          <cell r="D328" t="str">
            <v>IIPC</v>
          </cell>
          <cell r="E328" t="str">
            <v>ASEAN</v>
          </cell>
          <cell r="F328" t="str">
            <v>P4 Pres 3.2/800, 512MB, 40GB, 48XCD, noHP, FDD, Giga, XP-P</v>
          </cell>
          <cell r="G328">
            <v>506.87</v>
          </cell>
          <cell r="H328">
            <v>477.62</v>
          </cell>
          <cell r="I328">
            <v>506.87</v>
          </cell>
        </row>
        <row r="329">
          <cell r="C329" t="str">
            <v>8141DEA</v>
          </cell>
          <cell r="D329" t="str">
            <v>IIPC</v>
          </cell>
          <cell r="E329" t="str">
            <v>ASEAN</v>
          </cell>
          <cell r="F329" t="str">
            <v>Pent4 3.2/800, 512MB, 80GB, DVD 16x, FDD, Giga, XP-P</v>
          </cell>
          <cell r="G329">
            <v>520.6</v>
          </cell>
          <cell r="H329">
            <v>491.29</v>
          </cell>
          <cell r="I329">
            <v>520.6</v>
          </cell>
        </row>
        <row r="330">
          <cell r="C330" t="str">
            <v>81422FA</v>
          </cell>
          <cell r="D330" t="str">
            <v>IIPC</v>
          </cell>
          <cell r="E330" t="str">
            <v>ASEAN</v>
          </cell>
          <cell r="F330" t="str">
            <v>P4 3.0GHz/800, 40GB, 2*256MB, FDD, DVD, XPP</v>
          </cell>
          <cell r="G330">
            <v>448.35</v>
          </cell>
          <cell r="H330">
            <v>448.16</v>
          </cell>
          <cell r="I330">
            <v>448.35</v>
          </cell>
        </row>
        <row r="331">
          <cell r="C331" t="str">
            <v>81422GA</v>
          </cell>
          <cell r="D331" t="str">
            <v>IIPC</v>
          </cell>
          <cell r="E331" t="str">
            <v>ASEAN</v>
          </cell>
          <cell r="F331" t="str">
            <v>P4 3.0GHz/800, 80GB, 2*256MB, FDD,48xCDROM, XPP</v>
          </cell>
          <cell r="G331">
            <v>447.16</v>
          </cell>
          <cell r="H331">
            <v>446.9</v>
          </cell>
          <cell r="I331">
            <v>447.16</v>
          </cell>
        </row>
        <row r="332">
          <cell r="C332" t="str">
            <v>814238A</v>
          </cell>
          <cell r="D332" t="str">
            <v>IIPC</v>
          </cell>
          <cell r="E332" t="str">
            <v>ASEAN</v>
          </cell>
          <cell r="F332" t="str">
            <v>Pres 3.0, 2*256MB, 40GB, 16xDVD, FDD, XPP</v>
          </cell>
          <cell r="G332">
            <v>447.44</v>
          </cell>
          <cell r="H332">
            <v>447.25</v>
          </cell>
          <cell r="I332">
            <v>447.44</v>
          </cell>
        </row>
        <row r="333">
          <cell r="C333" t="str">
            <v>81423FA</v>
          </cell>
          <cell r="D333" t="str">
            <v>IIPC</v>
          </cell>
          <cell r="E333" t="str">
            <v>ASEAN</v>
          </cell>
          <cell r="F333" t="str">
            <v>Pent4 3.2/800, 2*256MB, 40GB, CDROM 48x, FDD, Giga, XP-P</v>
          </cell>
          <cell r="G333">
            <v>472.05</v>
          </cell>
          <cell r="H333">
            <v>471.86</v>
          </cell>
          <cell r="I333">
            <v>472.05</v>
          </cell>
        </row>
        <row r="334">
          <cell r="C334" t="str">
            <v>81423GA</v>
          </cell>
          <cell r="D334" t="str">
            <v>IIPC</v>
          </cell>
          <cell r="E334" t="str">
            <v>ASEAN</v>
          </cell>
          <cell r="F334" t="str">
            <v>Pent4 3.2/800, 2*256MB, 80GB, 48xCDROM, FDD, Giga, XP-P</v>
          </cell>
          <cell r="G334">
            <v>478.05</v>
          </cell>
          <cell r="H334">
            <v>477.8</v>
          </cell>
          <cell r="I334">
            <v>478.05</v>
          </cell>
        </row>
        <row r="335">
          <cell r="C335" t="str">
            <v>81423NA</v>
          </cell>
          <cell r="D335" t="str">
            <v>IIPC</v>
          </cell>
          <cell r="E335" t="str">
            <v>ASEAN</v>
          </cell>
          <cell r="F335" t="str">
            <v>Pent4 3.2/800, 2*256MB, 80GB, DVD 16x, FDD, Giga, XP-P</v>
          </cell>
          <cell r="G335">
            <v>485.24</v>
          </cell>
          <cell r="H335">
            <v>484.99</v>
          </cell>
          <cell r="I335">
            <v>485.24</v>
          </cell>
        </row>
        <row r="336">
          <cell r="C336" t="str">
            <v>8142BDA</v>
          </cell>
          <cell r="D336" t="str">
            <v>IIPC</v>
          </cell>
          <cell r="E336" t="str">
            <v>ASEAN</v>
          </cell>
          <cell r="F336" t="str">
            <v>Pent4 3.0/800, 2*256MB, 40GB, CDROM 48x, FDD, Giga, XP-P</v>
          </cell>
          <cell r="G336">
            <v>473.6</v>
          </cell>
          <cell r="H336">
            <v>447.48</v>
          </cell>
          <cell r="I336">
            <v>473.6</v>
          </cell>
        </row>
        <row r="337">
          <cell r="C337" t="str">
            <v>8142E1A</v>
          </cell>
          <cell r="D337" t="str">
            <v>IIPC</v>
          </cell>
          <cell r="E337" t="str">
            <v>ASEAN</v>
          </cell>
          <cell r="F337" t="str">
            <v>Pent4 3.2/800, 512MB, 80GB, COMBO, FDD, Giga, XP-P</v>
          </cell>
          <cell r="G337">
            <v>531.15</v>
          </cell>
          <cell r="H337">
            <v>501.84</v>
          </cell>
          <cell r="I337">
            <v>531.15</v>
          </cell>
        </row>
        <row r="338">
          <cell r="C338" t="str">
            <v>81432FA</v>
          </cell>
          <cell r="D338" t="str">
            <v>IIPC</v>
          </cell>
          <cell r="E338" t="str">
            <v>ASEAN</v>
          </cell>
          <cell r="F338" t="str">
            <v>Pent4 3.0/800, 2*256MB, 40GB, DVD 16x, FDD, Giga, XP-P</v>
          </cell>
          <cell r="G338">
            <v>453.21</v>
          </cell>
          <cell r="H338">
            <v>453.02</v>
          </cell>
          <cell r="I338">
            <v>453.21</v>
          </cell>
        </row>
        <row r="339">
          <cell r="C339" t="str">
            <v>81432GA</v>
          </cell>
          <cell r="D339" t="str">
            <v>IIPC</v>
          </cell>
          <cell r="E339" t="str">
            <v>ASEAN</v>
          </cell>
          <cell r="F339" t="str">
            <v>Pent4 3.0/800, 2*256MB, 80GB, 48xCDROM, FDD, Giga, XP-P</v>
          </cell>
          <cell r="G339">
            <v>445.21</v>
          </cell>
          <cell r="H339">
            <v>444.96</v>
          </cell>
          <cell r="I339">
            <v>445.21</v>
          </cell>
        </row>
        <row r="340">
          <cell r="C340" t="str">
            <v>81433GA</v>
          </cell>
          <cell r="D340" t="str">
            <v>IIPC</v>
          </cell>
          <cell r="E340" t="str">
            <v>ASEAN</v>
          </cell>
          <cell r="F340" t="str">
            <v>Pent4 3.2/800, 2*256MB, 40GB, CDROM 48x, FDD, Giga, XP-P</v>
          </cell>
          <cell r="G340">
            <v>476.91</v>
          </cell>
          <cell r="H340">
            <v>476.72</v>
          </cell>
          <cell r="I340">
            <v>476.91</v>
          </cell>
        </row>
        <row r="341">
          <cell r="C341" t="str">
            <v>81433JA</v>
          </cell>
          <cell r="D341" t="str">
            <v>IIPC</v>
          </cell>
          <cell r="E341" t="str">
            <v>ASEAN</v>
          </cell>
          <cell r="F341" t="str">
            <v>Pent4 3.2/800, 2*256MB, 80GB, 48xCDROM, FDD, Giga, XP-P</v>
          </cell>
          <cell r="G341">
            <v>482.91</v>
          </cell>
          <cell r="H341">
            <v>482.65</v>
          </cell>
          <cell r="I341">
            <v>482.91</v>
          </cell>
        </row>
        <row r="342">
          <cell r="C342" t="str">
            <v>81433NA</v>
          </cell>
          <cell r="D342" t="str">
            <v>IIPC</v>
          </cell>
          <cell r="E342" t="str">
            <v>ASEAN</v>
          </cell>
          <cell r="F342" t="str">
            <v>Pent4 3.2/800, 2*256MB, 80GB, DVD 16x, FDD, Giga, XP-P</v>
          </cell>
          <cell r="G342">
            <v>490.1</v>
          </cell>
          <cell r="H342">
            <v>489.84</v>
          </cell>
          <cell r="I342">
            <v>490.1</v>
          </cell>
        </row>
        <row r="343">
          <cell r="C343" t="str">
            <v>814354A</v>
          </cell>
          <cell r="D343" t="str">
            <v>IIPC</v>
          </cell>
          <cell r="E343" t="str">
            <v>ASEAN</v>
          </cell>
          <cell r="F343" t="str">
            <v>Pent4 3.4/800, 2*256MB, 80GB, DVD 16x, FDD, Giga, XP-P</v>
          </cell>
          <cell r="G343">
            <v>547.77</v>
          </cell>
          <cell r="H343">
            <v>547.51</v>
          </cell>
          <cell r="I343">
            <v>547.77</v>
          </cell>
        </row>
        <row r="344">
          <cell r="C344" t="str">
            <v>8143B5A</v>
          </cell>
          <cell r="D344" t="str">
            <v>IIPC</v>
          </cell>
          <cell r="E344" t="str">
            <v>ASEAN</v>
          </cell>
          <cell r="F344" t="str">
            <v>P4Pres3.0/800GHz, 512MB, 40GB, 48XDVDnoHP, FDD, Giga, XP-P</v>
          </cell>
          <cell r="G344">
            <v>477.68</v>
          </cell>
          <cell r="H344">
            <v>451.55</v>
          </cell>
          <cell r="I344">
            <v>477.68</v>
          </cell>
        </row>
        <row r="345">
          <cell r="C345" t="str">
            <v>8143B5T</v>
          </cell>
          <cell r="D345" t="str">
            <v>IIPC</v>
          </cell>
          <cell r="E345" t="str">
            <v>ASEAN</v>
          </cell>
          <cell r="F345" t="str">
            <v>P4Pres3.0/800GHz, 512MB, 40GB, 48XDVDnoHP, FDD, Giga, XP-P</v>
          </cell>
          <cell r="G345">
            <v>477.68</v>
          </cell>
          <cell r="H345">
            <v>451.55</v>
          </cell>
          <cell r="I345">
            <v>477.68</v>
          </cell>
        </row>
        <row r="346">
          <cell r="C346" t="str">
            <v>8143BEA</v>
          </cell>
          <cell r="D346" t="str">
            <v>IIPC</v>
          </cell>
          <cell r="E346" t="str">
            <v>ASEAN</v>
          </cell>
          <cell r="F346" t="str">
            <v>Pent4 3.0/800, 2*256MB, 40GB, CDROM 48x, FDD, Giga, XP-P</v>
          </cell>
          <cell r="G346">
            <v>478.46</v>
          </cell>
          <cell r="H346">
            <v>452.33</v>
          </cell>
          <cell r="I346">
            <v>478.46</v>
          </cell>
        </row>
        <row r="347">
          <cell r="C347" t="str">
            <v>8143BGA</v>
          </cell>
          <cell r="D347" t="str">
            <v>IIPC</v>
          </cell>
          <cell r="E347" t="str">
            <v>ASEAN</v>
          </cell>
          <cell r="F347" t="str">
            <v>Pent4 3.0/800, 512MB, 80GB, 48xCDROM, FDD, Giga, XP-P</v>
          </cell>
          <cell r="G347">
            <v>484.22</v>
          </cell>
          <cell r="H347">
            <v>458.03</v>
          </cell>
          <cell r="I347">
            <v>484.22</v>
          </cell>
        </row>
        <row r="348">
          <cell r="C348" t="str">
            <v>8143D5A</v>
          </cell>
          <cell r="D348" t="str">
            <v>IIPC</v>
          </cell>
          <cell r="E348" t="str">
            <v>ASEAN</v>
          </cell>
          <cell r="F348" t="str">
            <v>P4 Pres 3.2/800, 512MB, 40GB, 48XCD, noHP, FDD, Giga, XP-P</v>
          </cell>
          <cell r="G348">
            <v>512.5</v>
          </cell>
          <cell r="H348">
            <v>483.25</v>
          </cell>
          <cell r="I348">
            <v>512.5</v>
          </cell>
        </row>
        <row r="349">
          <cell r="C349" t="str">
            <v>8143D5T</v>
          </cell>
          <cell r="D349" t="str">
            <v>IIPC</v>
          </cell>
          <cell r="E349" t="str">
            <v>ASEAN</v>
          </cell>
          <cell r="F349" t="str">
            <v>P4 Pres 3.2/800, 512MB, 40GB, 48XCD, noHP, FDD, Giga, XP-P</v>
          </cell>
          <cell r="G349">
            <v>512.5</v>
          </cell>
          <cell r="H349">
            <v>483.25</v>
          </cell>
          <cell r="I349">
            <v>512.5</v>
          </cell>
        </row>
        <row r="350">
          <cell r="C350" t="str">
            <v>8143DDA</v>
          </cell>
          <cell r="D350" t="str">
            <v>IIPC</v>
          </cell>
          <cell r="E350" t="str">
            <v>ASEAN</v>
          </cell>
          <cell r="F350" t="str">
            <v>Pent4 3.2/800, 512MB, 80GB, DVD 16x, FDD, Giga, XP-P</v>
          </cell>
          <cell r="G350">
            <v>525.46</v>
          </cell>
          <cell r="H350">
            <v>496.14</v>
          </cell>
          <cell r="I350">
            <v>525.46</v>
          </cell>
        </row>
        <row r="351">
          <cell r="C351" t="str">
            <v>81442FA</v>
          </cell>
          <cell r="D351" t="str">
            <v>IIPC</v>
          </cell>
          <cell r="E351" t="str">
            <v>ASEAN</v>
          </cell>
          <cell r="F351" t="str">
            <v>P4 3.0GHz/800, 40GB, 2*256MB, FDD, DVD, XPP</v>
          </cell>
          <cell r="G351">
            <v>453.21</v>
          </cell>
          <cell r="H351">
            <v>453.02</v>
          </cell>
          <cell r="I351">
            <v>453.21</v>
          </cell>
        </row>
        <row r="352">
          <cell r="C352" t="str">
            <v>81442GA</v>
          </cell>
          <cell r="D352" t="str">
            <v>IIPC</v>
          </cell>
          <cell r="E352" t="str">
            <v>ASEAN</v>
          </cell>
          <cell r="F352" t="str">
            <v>P4 3.0GHz/800, 80GB, 2*256MB, FDD, 48xCDROM, XPP</v>
          </cell>
          <cell r="G352">
            <v>452.01</v>
          </cell>
          <cell r="H352">
            <v>451.76</v>
          </cell>
          <cell r="I352">
            <v>452.01</v>
          </cell>
        </row>
        <row r="353">
          <cell r="C353" t="str">
            <v>814439A</v>
          </cell>
          <cell r="D353" t="str">
            <v>IIPC</v>
          </cell>
          <cell r="E353" t="str">
            <v>ASEAN</v>
          </cell>
          <cell r="F353" t="str">
            <v>Pres 3.0, 2*256MB, 40GB, 16xDVD, FDD, XPP</v>
          </cell>
          <cell r="G353">
            <v>452.3</v>
          </cell>
          <cell r="H353">
            <v>452.11</v>
          </cell>
          <cell r="I353">
            <v>452.3</v>
          </cell>
        </row>
        <row r="354">
          <cell r="C354" t="str">
            <v>81443GA</v>
          </cell>
          <cell r="D354" t="str">
            <v>IIPC</v>
          </cell>
          <cell r="E354" t="str">
            <v>ASEAN</v>
          </cell>
          <cell r="F354" t="str">
            <v>Pent4 3.2/800, 2*256MB, 40GB, CDROM 48x, FDD, Giga, XP-P</v>
          </cell>
          <cell r="G354">
            <v>476.91</v>
          </cell>
          <cell r="H354">
            <v>476.72</v>
          </cell>
          <cell r="I354">
            <v>476.91</v>
          </cell>
        </row>
        <row r="355">
          <cell r="C355" t="str">
            <v>81443NA</v>
          </cell>
          <cell r="D355" t="str">
            <v>IIPC</v>
          </cell>
          <cell r="E355" t="str">
            <v>ASEAN</v>
          </cell>
          <cell r="F355" t="str">
            <v>Pent4 3.2/800, 2*256MB, 80GB, DVD 16x, FDD, Giga, XP-P</v>
          </cell>
          <cell r="G355">
            <v>490.1</v>
          </cell>
          <cell r="H355">
            <v>489.84</v>
          </cell>
          <cell r="I355">
            <v>490.1</v>
          </cell>
        </row>
        <row r="356">
          <cell r="C356" t="str">
            <v>8144BEA</v>
          </cell>
          <cell r="D356" t="str">
            <v>IIPC</v>
          </cell>
          <cell r="E356" t="str">
            <v>ASEAN</v>
          </cell>
          <cell r="F356" t="str">
            <v>Pent4 3.0/800, 2*256MB, 40GB, CDROM 48x, FDD, Giga, XP-P</v>
          </cell>
          <cell r="G356">
            <v>478.46</v>
          </cell>
          <cell r="H356">
            <v>452.33</v>
          </cell>
          <cell r="I356">
            <v>478.46</v>
          </cell>
        </row>
        <row r="357">
          <cell r="C357" t="str">
            <v>814112A</v>
          </cell>
          <cell r="D357" t="str">
            <v>IIPC</v>
          </cell>
          <cell r="E357" t="str">
            <v>ASEAN</v>
          </cell>
          <cell r="F357" t="str">
            <v>P4 2.93Ghz/533, 256MB, 40GB S, 48X CD, XP-Pro</v>
          </cell>
          <cell r="G357">
            <v>364.72</v>
          </cell>
          <cell r="H357">
            <v>364.25</v>
          </cell>
          <cell r="I357">
            <v>364.72</v>
          </cell>
        </row>
        <row r="358">
          <cell r="C358" t="str">
            <v>814112Q</v>
          </cell>
          <cell r="D358" t="str">
            <v>IIPC</v>
          </cell>
          <cell r="E358" t="str">
            <v>ASEAN</v>
          </cell>
          <cell r="F358" t="str">
            <v>P4 2.93Ghz/533, 256MB, 40GB S, 48X CD, XP-Pro</v>
          </cell>
          <cell r="G358">
            <v>364.72</v>
          </cell>
          <cell r="H358">
            <v>364.25</v>
          </cell>
          <cell r="I358">
            <v>364.72</v>
          </cell>
        </row>
        <row r="359">
          <cell r="C359" t="str">
            <v>814112T</v>
          </cell>
          <cell r="D359" t="str">
            <v>IIPC</v>
          </cell>
          <cell r="E359" t="str">
            <v>ASEAN</v>
          </cell>
          <cell r="F359" t="str">
            <v>P4 2.93Ghz/533, 256MB, 40GB S, 48X CD, XP-Pro</v>
          </cell>
          <cell r="G359">
            <v>364.72</v>
          </cell>
          <cell r="H359">
            <v>364.25</v>
          </cell>
          <cell r="I359">
            <v>364.72</v>
          </cell>
        </row>
        <row r="360">
          <cell r="C360" t="str">
            <v>814137A</v>
          </cell>
          <cell r="D360" t="str">
            <v>IIPC</v>
          </cell>
          <cell r="E360" t="str">
            <v>ASEAN</v>
          </cell>
          <cell r="F360" t="str">
            <v>P4 3.2Ghz/800, 256MBX2, 80GB S, 16X DVD, XP-Pro</v>
          </cell>
          <cell r="G360">
            <v>479.37</v>
          </cell>
          <cell r="H360">
            <v>479.25</v>
          </cell>
          <cell r="I360">
            <v>479.37</v>
          </cell>
        </row>
        <row r="361">
          <cell r="C361" t="str">
            <v>814137Q</v>
          </cell>
          <cell r="D361" t="str">
            <v>IIPC</v>
          </cell>
          <cell r="E361" t="str">
            <v>ASEAN</v>
          </cell>
          <cell r="F361" t="str">
            <v>P4 3.2Ghz/800, 256MBX2, 80GB S, 16X DVD, XP-Pro</v>
          </cell>
          <cell r="G361">
            <v>479.37</v>
          </cell>
          <cell r="H361">
            <v>479.25</v>
          </cell>
          <cell r="I361">
            <v>479.37</v>
          </cell>
        </row>
        <row r="362">
          <cell r="C362" t="str">
            <v>814137T</v>
          </cell>
          <cell r="D362" t="str">
            <v>IIPC</v>
          </cell>
          <cell r="E362" t="str">
            <v>ASEAN</v>
          </cell>
          <cell r="F362" t="str">
            <v>P4 3.2Ghz/800, 256MBX2, 80GB S, 16X DVD, XP-Pro</v>
          </cell>
          <cell r="G362">
            <v>479.37</v>
          </cell>
          <cell r="H362">
            <v>479.25</v>
          </cell>
          <cell r="I362">
            <v>479.37</v>
          </cell>
        </row>
        <row r="363">
          <cell r="C363" t="str">
            <v>814237A</v>
          </cell>
          <cell r="D363" t="str">
            <v>IIPC</v>
          </cell>
          <cell r="E363" t="str">
            <v>ASEAN</v>
          </cell>
          <cell r="F363" t="str">
            <v>P4 3.2Ghz/800, 256MBX2, 80GB S, 16X DVD, XP-Pro</v>
          </cell>
          <cell r="G363">
            <v>479.37</v>
          </cell>
          <cell r="H363">
            <v>479.25</v>
          </cell>
          <cell r="I363">
            <v>479.37</v>
          </cell>
        </row>
        <row r="364">
          <cell r="C364" t="str">
            <v>814237Q</v>
          </cell>
          <cell r="D364" t="str">
            <v>IIPC</v>
          </cell>
          <cell r="E364" t="str">
            <v>ASEAN</v>
          </cell>
          <cell r="F364" t="str">
            <v>P4 3.2Ghz/800, 256MBX2, 80GB S, 16X DVD, XP-Pro</v>
          </cell>
          <cell r="G364">
            <v>479.37</v>
          </cell>
          <cell r="H364">
            <v>479.25</v>
          </cell>
          <cell r="I364">
            <v>479.37</v>
          </cell>
        </row>
        <row r="365">
          <cell r="C365" t="str">
            <v>814237T</v>
          </cell>
          <cell r="D365" t="str">
            <v>IIPC</v>
          </cell>
          <cell r="E365" t="str">
            <v>ASEAN</v>
          </cell>
          <cell r="F365" t="str">
            <v>P4 3.2Ghz/800, 256MBX2, 80GB S, 16X DVD, XP-Pro</v>
          </cell>
          <cell r="G365">
            <v>479.37</v>
          </cell>
          <cell r="H365">
            <v>479.25</v>
          </cell>
          <cell r="I365">
            <v>479.37</v>
          </cell>
        </row>
        <row r="366">
          <cell r="C366" t="str">
            <v>8142KAF</v>
          </cell>
          <cell r="D366" t="str">
            <v>IIPC</v>
          </cell>
          <cell r="E366" t="str">
            <v>ASEAN</v>
          </cell>
          <cell r="F366" t="str">
            <v>P4 3.0Ghz/800, 256MB, 80GB S, 48X CD, XP-Pro</v>
          </cell>
          <cell r="G366">
            <v>419.65</v>
          </cell>
          <cell r="H366">
            <v>419.18</v>
          </cell>
          <cell r="I366">
            <v>419.65</v>
          </cell>
        </row>
        <row r="367">
          <cell r="C367" t="str">
            <v>8142KAM</v>
          </cell>
          <cell r="D367" t="str">
            <v>IIPC</v>
          </cell>
          <cell r="E367" t="str">
            <v>ASEAN</v>
          </cell>
          <cell r="F367" t="str">
            <v>P4 2.93Ghz/533, 256MB, 80GB S, 48X CD, XP-Pro</v>
          </cell>
          <cell r="G367">
            <v>364.21</v>
          </cell>
          <cell r="H367">
            <v>363.73</v>
          </cell>
          <cell r="I367">
            <v>364.21</v>
          </cell>
        </row>
        <row r="368">
          <cell r="C368" t="str">
            <v>8142KTM</v>
          </cell>
          <cell r="D368" t="str">
            <v>IIPC</v>
          </cell>
          <cell r="E368" t="str">
            <v>ASEAN</v>
          </cell>
          <cell r="F368" t="str">
            <v>P4 2.93Ghz/533, 256MB, 80GB S, 48X CD, XP-Pro</v>
          </cell>
          <cell r="G368">
            <v>364.21</v>
          </cell>
          <cell r="H368">
            <v>363.73</v>
          </cell>
          <cell r="I368">
            <v>364.21</v>
          </cell>
        </row>
        <row r="369">
          <cell r="C369" t="str">
            <v>814312A</v>
          </cell>
          <cell r="D369" t="str">
            <v>IIPC</v>
          </cell>
          <cell r="E369" t="str">
            <v>ASEAN</v>
          </cell>
          <cell r="F369" t="str">
            <v>P4 2.93Ghz/533, 256MB, 40GB S, 48X CD, XP-Pro</v>
          </cell>
          <cell r="G369">
            <v>369.93</v>
          </cell>
          <cell r="H369">
            <v>369.46</v>
          </cell>
          <cell r="I369">
            <v>369.93</v>
          </cell>
        </row>
        <row r="370">
          <cell r="C370" t="str">
            <v>814312Q</v>
          </cell>
          <cell r="D370" t="str">
            <v>IIPC</v>
          </cell>
          <cell r="E370" t="str">
            <v>ASEAN</v>
          </cell>
          <cell r="F370" t="str">
            <v>P4 2.93Ghz/533, 256MB, 40GB S, 48X CD, XP-Pro</v>
          </cell>
          <cell r="G370">
            <v>369.93</v>
          </cell>
          <cell r="H370">
            <v>369.46</v>
          </cell>
          <cell r="I370">
            <v>369.93</v>
          </cell>
        </row>
        <row r="371">
          <cell r="C371" t="str">
            <v>814312T</v>
          </cell>
          <cell r="D371" t="str">
            <v>IIPC</v>
          </cell>
          <cell r="E371" t="str">
            <v>ASEAN</v>
          </cell>
          <cell r="F371" t="str">
            <v>P4 2.93Ghz/533, 256MB, 40GB S, 48X CD, XP-Pro</v>
          </cell>
          <cell r="G371">
            <v>369.93</v>
          </cell>
          <cell r="H371">
            <v>369.46</v>
          </cell>
          <cell r="I371">
            <v>369.93</v>
          </cell>
        </row>
        <row r="372">
          <cell r="C372" t="str">
            <v>814338A</v>
          </cell>
          <cell r="D372" t="str">
            <v>IIPC</v>
          </cell>
          <cell r="E372" t="str">
            <v>ASEAN</v>
          </cell>
          <cell r="F372" t="str">
            <v>P4 3.2Ghz/800, 256MBX2, 80GB S, 16X DVD, XP-Pro</v>
          </cell>
          <cell r="G372">
            <v>486.32</v>
          </cell>
          <cell r="H372">
            <v>486.2</v>
          </cell>
          <cell r="I372">
            <v>486.32</v>
          </cell>
        </row>
        <row r="373">
          <cell r="C373" t="str">
            <v>814338Q</v>
          </cell>
          <cell r="D373" t="str">
            <v>IIPC</v>
          </cell>
          <cell r="E373" t="str">
            <v>ASEAN</v>
          </cell>
          <cell r="F373" t="str">
            <v>P4 3.2Ghz/800, 256MBX2, 80GB S, 16X DVD, XP-Pro</v>
          </cell>
          <cell r="G373">
            <v>486.32</v>
          </cell>
          <cell r="H373">
            <v>486.2</v>
          </cell>
          <cell r="I373">
            <v>486.32</v>
          </cell>
        </row>
        <row r="374">
          <cell r="C374" t="str">
            <v>814338T</v>
          </cell>
          <cell r="D374" t="str">
            <v>IIPC</v>
          </cell>
          <cell r="E374" t="str">
            <v>ASEAN</v>
          </cell>
          <cell r="F374" t="str">
            <v>P4 3.2Ghz/800, 256MBX2, 80GB S, 16X DVD, XP-Pro</v>
          </cell>
          <cell r="G374">
            <v>486.32</v>
          </cell>
          <cell r="H374">
            <v>486.2</v>
          </cell>
          <cell r="I374">
            <v>486.32</v>
          </cell>
        </row>
        <row r="375">
          <cell r="C375" t="str">
            <v>814438A</v>
          </cell>
          <cell r="D375" t="str">
            <v>IIPC</v>
          </cell>
          <cell r="E375" t="str">
            <v>ASEAN</v>
          </cell>
          <cell r="F375" t="str">
            <v>P4 3.2Ghz/800, 256MBX2, 80GB S, 16X DVD, XP-Pro</v>
          </cell>
          <cell r="G375">
            <v>487.9</v>
          </cell>
          <cell r="H375">
            <v>487.78</v>
          </cell>
          <cell r="I375">
            <v>487.9</v>
          </cell>
        </row>
        <row r="376">
          <cell r="C376" t="str">
            <v>814438Q</v>
          </cell>
          <cell r="D376" t="str">
            <v>IIPC</v>
          </cell>
          <cell r="E376" t="str">
            <v>ASEAN</v>
          </cell>
          <cell r="F376" t="str">
            <v>P4 3.2Ghz/800, 256MBX2, 80GB S, 16X DVD, XP-Pro</v>
          </cell>
          <cell r="G376">
            <v>487.9</v>
          </cell>
          <cell r="H376">
            <v>487.78</v>
          </cell>
          <cell r="I376">
            <v>487.9</v>
          </cell>
        </row>
        <row r="377">
          <cell r="C377" t="str">
            <v>814438T</v>
          </cell>
          <cell r="D377" t="str">
            <v>IIPC</v>
          </cell>
          <cell r="E377" t="str">
            <v>ASEAN</v>
          </cell>
          <cell r="F377" t="str">
            <v>P4 3.2Ghz/800, 256MBX2, 80GB S, 16X DVD, XP-Pro</v>
          </cell>
          <cell r="G377">
            <v>487.9</v>
          </cell>
          <cell r="H377">
            <v>487.78</v>
          </cell>
          <cell r="I377">
            <v>487.9</v>
          </cell>
        </row>
        <row r="378">
          <cell r="C378" t="str">
            <v>8141B5Q</v>
          </cell>
          <cell r="D378" t="str">
            <v>IIPC</v>
          </cell>
          <cell r="E378" t="str">
            <v>ASEAN</v>
          </cell>
          <cell r="F378" t="str">
            <v>P4 3.0Ghz/800 2M, 512MB, 40GB S, 48X CD, XP-Pro</v>
          </cell>
          <cell r="G378">
            <v>473.41</v>
          </cell>
          <cell r="H378">
            <v>447.35</v>
          </cell>
          <cell r="I378">
            <v>473.41</v>
          </cell>
        </row>
        <row r="379">
          <cell r="C379" t="str">
            <v>8141D5Q</v>
          </cell>
          <cell r="D379" t="str">
            <v>IIPC</v>
          </cell>
          <cell r="E379" t="str">
            <v>ASEAN</v>
          </cell>
          <cell r="F379" t="str">
            <v>P4 3.2Ghz/800 2M, 512MB, 40GB S, 48X CD, XP-Pro</v>
          </cell>
          <cell r="G379">
            <v>507.46</v>
          </cell>
          <cell r="H379">
            <v>478.28</v>
          </cell>
          <cell r="I379">
            <v>507.46</v>
          </cell>
        </row>
        <row r="380">
          <cell r="C380" t="str">
            <v>8143B5Q</v>
          </cell>
          <cell r="D380" t="str">
            <v>IIPC</v>
          </cell>
          <cell r="E380" t="str">
            <v>ASEAN</v>
          </cell>
          <cell r="F380" t="str">
            <v>P4 3.0Ghz/800 2M, 512MB, 40GB S, 48X CD, XP-Pro</v>
          </cell>
          <cell r="G380">
            <v>478.98</v>
          </cell>
          <cell r="H380">
            <v>452.92</v>
          </cell>
          <cell r="I380">
            <v>478.98</v>
          </cell>
        </row>
        <row r="381">
          <cell r="C381" t="str">
            <v>8143D5Q</v>
          </cell>
          <cell r="D381" t="str">
            <v>IIPC</v>
          </cell>
          <cell r="E381" t="str">
            <v>ASEAN</v>
          </cell>
          <cell r="F381" t="str">
            <v>P4 3.2Ghz/800 2M, 512MB, 40GB S, 48X CD, XP-Pro</v>
          </cell>
          <cell r="G381">
            <v>513.80999999999995</v>
          </cell>
          <cell r="H381">
            <v>484.62</v>
          </cell>
          <cell r="I381">
            <v>513.80999999999995</v>
          </cell>
        </row>
        <row r="382">
          <cell r="C382" t="str">
            <v>814111A</v>
          </cell>
          <cell r="D382" t="str">
            <v>IIPC</v>
          </cell>
          <cell r="E382" t="str">
            <v>ASEAN</v>
          </cell>
          <cell r="F382" t="str">
            <v>P4 2.8Ghz, 256MBX2, 40GB S, 48X CD, XP-Pro</v>
          </cell>
          <cell r="G382">
            <v>426.21</v>
          </cell>
          <cell r="H382">
            <v>426.09</v>
          </cell>
          <cell r="I382">
            <v>426.21</v>
          </cell>
        </row>
        <row r="383">
          <cell r="C383" t="str">
            <v>814124A</v>
          </cell>
          <cell r="D383" t="str">
            <v>IIPC</v>
          </cell>
          <cell r="E383" t="str">
            <v>ASEAN</v>
          </cell>
          <cell r="F383" t="str">
            <v>P4 3.0Ghz/800 1M, 2x256MB, 40GB S, 48X CD, XP-Pro</v>
          </cell>
          <cell r="G383">
            <v>441.9</v>
          </cell>
          <cell r="H383">
            <v>441.77</v>
          </cell>
          <cell r="I383">
            <v>441.9</v>
          </cell>
        </row>
        <row r="384">
          <cell r="C384" t="str">
            <v>814124Q</v>
          </cell>
          <cell r="D384" t="str">
            <v>IIPC</v>
          </cell>
          <cell r="E384" t="str">
            <v>ASEAN</v>
          </cell>
          <cell r="F384" t="str">
            <v>P4 3.0Ghz/800 1M, 2x256MB, 40GB S, 48X CD, XP-Pro</v>
          </cell>
          <cell r="G384">
            <v>441.9</v>
          </cell>
          <cell r="H384">
            <v>441.77</v>
          </cell>
          <cell r="I384">
            <v>441.9</v>
          </cell>
        </row>
        <row r="385">
          <cell r="C385" t="str">
            <v>814124T</v>
          </cell>
          <cell r="D385" t="str">
            <v>IIPC</v>
          </cell>
          <cell r="E385" t="str">
            <v>ASEAN</v>
          </cell>
          <cell r="F385" t="str">
            <v>P4 3.0Ghz/800 1M, 2x256MB, 40GB S, 48X CD, XP-Pro</v>
          </cell>
          <cell r="G385">
            <v>441.9</v>
          </cell>
          <cell r="H385">
            <v>441.77</v>
          </cell>
          <cell r="I385">
            <v>441.9</v>
          </cell>
        </row>
        <row r="386">
          <cell r="C386" t="str">
            <v>814131A</v>
          </cell>
          <cell r="D386" t="str">
            <v>IIPC</v>
          </cell>
          <cell r="E386" t="str">
            <v>ASEAN</v>
          </cell>
          <cell r="F386" t="str">
            <v>P4 3.2Ghz/800 1M, 2x256MB, 40GB S, 48X CD, XP-Pro</v>
          </cell>
          <cell r="G386">
            <v>472.55</v>
          </cell>
          <cell r="H386">
            <v>472.43</v>
          </cell>
          <cell r="I386">
            <v>472.55</v>
          </cell>
        </row>
        <row r="387">
          <cell r="C387" t="str">
            <v>814131Q</v>
          </cell>
          <cell r="D387" t="str">
            <v>IIPC</v>
          </cell>
          <cell r="E387" t="str">
            <v>ASEAN</v>
          </cell>
          <cell r="F387" t="str">
            <v>P4 3.2Ghz/800 1M, 2x256MB, 40GB S, 48X CD, XP-Pro</v>
          </cell>
          <cell r="G387">
            <v>472.55</v>
          </cell>
          <cell r="H387">
            <v>472.43</v>
          </cell>
          <cell r="I387">
            <v>472.55</v>
          </cell>
        </row>
        <row r="388">
          <cell r="C388" t="str">
            <v>814131T</v>
          </cell>
          <cell r="D388" t="str">
            <v>IIPC</v>
          </cell>
          <cell r="E388" t="str">
            <v>ASEAN</v>
          </cell>
          <cell r="F388" t="str">
            <v>P4 3.2Ghz/800 1M, 2x256MB, 40GB S, 48X CD, XP-Pro</v>
          </cell>
          <cell r="G388">
            <v>472.55</v>
          </cell>
          <cell r="H388">
            <v>472.43</v>
          </cell>
          <cell r="I388">
            <v>472.55</v>
          </cell>
        </row>
        <row r="389">
          <cell r="C389" t="str">
            <v>814132A</v>
          </cell>
          <cell r="D389" t="str">
            <v>IIPC</v>
          </cell>
          <cell r="E389" t="str">
            <v>ASEAN</v>
          </cell>
          <cell r="F389" t="str">
            <v>P4 3.2Ghz/1M, 2x256MB, 40GB S72, 48X CD, XP-Pro</v>
          </cell>
          <cell r="G389">
            <v>472.79</v>
          </cell>
          <cell r="H389">
            <v>472.67</v>
          </cell>
          <cell r="I389">
            <v>472.79</v>
          </cell>
        </row>
        <row r="390">
          <cell r="C390" t="str">
            <v>814132Q</v>
          </cell>
          <cell r="D390" t="str">
            <v>IIPC</v>
          </cell>
          <cell r="E390" t="str">
            <v>ASEAN</v>
          </cell>
          <cell r="F390" t="str">
            <v>P4 3.2Ghz/1M, 2x256MB, 40GB S72, 48X CD, XP-Pro</v>
          </cell>
          <cell r="G390">
            <v>472.79</v>
          </cell>
          <cell r="H390">
            <v>472.67</v>
          </cell>
          <cell r="I390">
            <v>472.79</v>
          </cell>
        </row>
        <row r="391">
          <cell r="C391" t="str">
            <v>814132T</v>
          </cell>
          <cell r="D391" t="str">
            <v>IIPC</v>
          </cell>
          <cell r="E391" t="str">
            <v>ASEAN</v>
          </cell>
          <cell r="F391" t="str">
            <v>P4 3.2Ghz/1M, 2x256MB, 40GB S72, 48X CD, XP-Pro</v>
          </cell>
          <cell r="G391">
            <v>472.79</v>
          </cell>
          <cell r="H391">
            <v>472.67</v>
          </cell>
          <cell r="I391">
            <v>472.79</v>
          </cell>
        </row>
        <row r="392">
          <cell r="C392" t="str">
            <v>8141KAC</v>
          </cell>
          <cell r="D392" t="str">
            <v>IIPC</v>
          </cell>
          <cell r="E392" t="str">
            <v>ASEAN</v>
          </cell>
          <cell r="F392" t="str">
            <v>P4 3.2Ghz/1M, 2x256MB, 80GB S, RAMBO 4, XP-Pro</v>
          </cell>
          <cell r="G392">
            <v>518.80999999999995</v>
          </cell>
          <cell r="H392">
            <v>518.69000000000005</v>
          </cell>
          <cell r="I392">
            <v>518.80999999999995</v>
          </cell>
        </row>
        <row r="393">
          <cell r="C393" t="str">
            <v>8141KAF</v>
          </cell>
          <cell r="D393" t="str">
            <v>IIPC</v>
          </cell>
          <cell r="E393" t="str">
            <v>ASEAN</v>
          </cell>
          <cell r="F393" t="str">
            <v>P4 3.0Ghz/800 1M, 256MB, 80GB S, 48X CD, XP-Pro</v>
          </cell>
          <cell r="G393">
            <v>419.65</v>
          </cell>
          <cell r="H393">
            <v>419.18</v>
          </cell>
          <cell r="I393">
            <v>419.65</v>
          </cell>
        </row>
        <row r="394">
          <cell r="C394" t="str">
            <v>8141KTB</v>
          </cell>
          <cell r="D394" t="str">
            <v>IIPC</v>
          </cell>
          <cell r="E394" t="str">
            <v>ASEAN</v>
          </cell>
          <cell r="F394" t="str">
            <v>P4 3.0Ghz/800 1M, 256MB, 80GB S, 48X CD, XP-Pro</v>
          </cell>
          <cell r="G394">
            <v>419.76</v>
          </cell>
          <cell r="H394">
            <v>419.28</v>
          </cell>
          <cell r="I394">
            <v>419.76</v>
          </cell>
        </row>
        <row r="395">
          <cell r="C395" t="str">
            <v>814231A</v>
          </cell>
          <cell r="D395" t="str">
            <v>IIPC</v>
          </cell>
          <cell r="E395" t="str">
            <v>ASEAN</v>
          </cell>
          <cell r="F395" t="str">
            <v>P4 3.2Ghz/1M, 256MBX2, 40GB S, 48X CD, XP-Pro</v>
          </cell>
          <cell r="G395">
            <v>472.55</v>
          </cell>
          <cell r="H395">
            <v>472.43</v>
          </cell>
          <cell r="I395">
            <v>472.55</v>
          </cell>
        </row>
        <row r="396">
          <cell r="C396" t="str">
            <v>814231Q</v>
          </cell>
          <cell r="D396" t="str">
            <v>IIPC</v>
          </cell>
          <cell r="E396" t="str">
            <v>ASEAN</v>
          </cell>
          <cell r="F396" t="str">
            <v>P4 3.2Ghz/1M, 256MBX2, 40GB S, 48X CD, XP-Pro</v>
          </cell>
          <cell r="G396">
            <v>472.55</v>
          </cell>
          <cell r="H396">
            <v>472.43</v>
          </cell>
          <cell r="I396">
            <v>472.55</v>
          </cell>
        </row>
        <row r="397">
          <cell r="C397" t="str">
            <v>814241A</v>
          </cell>
          <cell r="D397" t="str">
            <v>IIPC</v>
          </cell>
          <cell r="E397" t="str">
            <v>ASEAN</v>
          </cell>
          <cell r="F397" t="str">
            <v>P4 3.4Ghz/1M, 256MBX2, 40GB S72, 48X CD, XP-Pro</v>
          </cell>
          <cell r="G397">
            <v>530.22</v>
          </cell>
          <cell r="H397">
            <v>530.1</v>
          </cell>
          <cell r="I397">
            <v>530.22</v>
          </cell>
        </row>
        <row r="398">
          <cell r="C398" t="str">
            <v>814325A</v>
          </cell>
          <cell r="D398" t="str">
            <v>IIPC</v>
          </cell>
          <cell r="E398" t="str">
            <v>ASEAN</v>
          </cell>
          <cell r="F398" t="str">
            <v>P4 3.0Ghz/800 1M, 2x256MB, 40GB S72, 48X CD, XP-Pro</v>
          </cell>
          <cell r="G398">
            <v>450.62</v>
          </cell>
          <cell r="H398">
            <v>450.5</v>
          </cell>
          <cell r="I398">
            <v>450.62</v>
          </cell>
        </row>
        <row r="399">
          <cell r="C399" t="str">
            <v>814325Q</v>
          </cell>
          <cell r="D399" t="str">
            <v>IIPC</v>
          </cell>
          <cell r="E399" t="str">
            <v>ASEAN</v>
          </cell>
          <cell r="F399" t="str">
            <v>P4 3.0Ghz/800 1M, 2x256MB, 40GB S72, 48X CD, XP-Pro</v>
          </cell>
          <cell r="G399">
            <v>450.62</v>
          </cell>
          <cell r="H399">
            <v>450.5</v>
          </cell>
          <cell r="I399">
            <v>450.62</v>
          </cell>
        </row>
        <row r="400">
          <cell r="C400" t="str">
            <v>814325T</v>
          </cell>
          <cell r="D400" t="str">
            <v>IIPC</v>
          </cell>
          <cell r="E400" t="str">
            <v>ASEAN</v>
          </cell>
          <cell r="F400" t="str">
            <v>P4 3.0Ghz/800 1M, 2x256MB, 40GB S72, 48X CD, XP-Pro</v>
          </cell>
          <cell r="G400">
            <v>450.62</v>
          </cell>
          <cell r="H400">
            <v>450.5</v>
          </cell>
          <cell r="I400">
            <v>450.62</v>
          </cell>
        </row>
        <row r="401">
          <cell r="C401" t="str">
            <v>814332A</v>
          </cell>
          <cell r="D401" t="str">
            <v>IIPC</v>
          </cell>
          <cell r="E401" t="str">
            <v>ASEAN</v>
          </cell>
          <cell r="F401" t="str">
            <v>P4 3.2Ghz/1M, 256MBx2, 40GB S72, 48X CD, XP-Pro</v>
          </cell>
          <cell r="G401">
            <v>481.52</v>
          </cell>
          <cell r="H401">
            <v>481.4</v>
          </cell>
          <cell r="I401">
            <v>481.52</v>
          </cell>
        </row>
        <row r="402">
          <cell r="C402" t="str">
            <v>814332Q</v>
          </cell>
          <cell r="D402" t="str">
            <v>IIPC</v>
          </cell>
          <cell r="E402" t="str">
            <v>ASEAN</v>
          </cell>
          <cell r="F402" t="str">
            <v>P4 3.2Ghz/1M, 256MBx2, 40GB S72, 48X CD, XP-Pro</v>
          </cell>
          <cell r="G402">
            <v>481.52</v>
          </cell>
          <cell r="H402">
            <v>481.4</v>
          </cell>
          <cell r="I402">
            <v>481.52</v>
          </cell>
        </row>
        <row r="403">
          <cell r="C403" t="str">
            <v>814332T</v>
          </cell>
          <cell r="D403" t="str">
            <v>IIPC</v>
          </cell>
          <cell r="E403" t="str">
            <v>ASEAN</v>
          </cell>
          <cell r="F403" t="str">
            <v>P4 3.2Ghz/1M, 256MBx2, 40GB S72, 48X CD, XP-Pro</v>
          </cell>
          <cell r="G403">
            <v>479.98</v>
          </cell>
          <cell r="H403">
            <v>479.86</v>
          </cell>
          <cell r="I403">
            <v>479.98</v>
          </cell>
        </row>
        <row r="404">
          <cell r="C404" t="str">
            <v>814334A</v>
          </cell>
          <cell r="D404" t="str">
            <v>IIPC</v>
          </cell>
          <cell r="E404" t="str">
            <v>ASEAN</v>
          </cell>
          <cell r="F404" t="str">
            <v>P4 3.2Ghz/800 1M, 256MBx2, 40GB S, 48X CD, XP-Pro</v>
          </cell>
          <cell r="G404">
            <v>481.28</v>
          </cell>
          <cell r="H404">
            <v>481.16</v>
          </cell>
          <cell r="I404">
            <v>481.28</v>
          </cell>
        </row>
        <row r="405">
          <cell r="C405" t="str">
            <v>814334Q</v>
          </cell>
          <cell r="D405" t="str">
            <v>IIPC</v>
          </cell>
          <cell r="E405" t="str">
            <v>ASEAN</v>
          </cell>
          <cell r="F405" t="str">
            <v>P4 3.2Ghz/800 1M, 256MBx2, 40GB S, 48X CD, XP-Pro</v>
          </cell>
          <cell r="G405">
            <v>479.74</v>
          </cell>
          <cell r="H405">
            <v>479.62</v>
          </cell>
          <cell r="I405">
            <v>479.74</v>
          </cell>
        </row>
        <row r="406">
          <cell r="C406" t="str">
            <v>814334T</v>
          </cell>
          <cell r="D406" t="str">
            <v>IIPC</v>
          </cell>
          <cell r="E406" t="str">
            <v>ASEAN</v>
          </cell>
          <cell r="F406" t="str">
            <v>P4 3.2Ghz/800 1M, 256MBx2, 40GB S, 48X CD, XP-Pro</v>
          </cell>
          <cell r="G406">
            <v>479.74</v>
          </cell>
          <cell r="H406">
            <v>479.62</v>
          </cell>
          <cell r="I406">
            <v>479.74</v>
          </cell>
        </row>
        <row r="407">
          <cell r="C407" t="str">
            <v>8143KQB</v>
          </cell>
          <cell r="D407" t="str">
            <v>IIPC</v>
          </cell>
          <cell r="E407" t="str">
            <v>ASEAN</v>
          </cell>
          <cell r="F407" t="str">
            <v>P4 3.0Ghz/800 1M, 2x256MB, 80GB S, DVD, XP-Pro</v>
          </cell>
          <cell r="G407">
            <v>457.3</v>
          </cell>
          <cell r="H407">
            <v>457.18</v>
          </cell>
          <cell r="I407">
            <v>457.3</v>
          </cell>
        </row>
        <row r="408">
          <cell r="C408" t="str">
            <v>814435A</v>
          </cell>
          <cell r="D408" t="str">
            <v>IIPC</v>
          </cell>
          <cell r="E408" t="str">
            <v>ASEAN</v>
          </cell>
          <cell r="F408" t="str">
            <v>P4 3.2Ghz/800 1M, 2x256MB, 40GB S, 48X CD, XP-Pro</v>
          </cell>
          <cell r="G408">
            <v>481.28</v>
          </cell>
          <cell r="H408">
            <v>481.16</v>
          </cell>
          <cell r="I408">
            <v>481.28</v>
          </cell>
        </row>
        <row r="409">
          <cell r="C409" t="str">
            <v>814435Q</v>
          </cell>
          <cell r="D409" t="str">
            <v>IIPC</v>
          </cell>
          <cell r="E409" t="str">
            <v>ASEAN</v>
          </cell>
          <cell r="F409" t="str">
            <v>P4 3.2Ghz/800 1M, 2x256MB, 40GB S, 48X CD, XP-Pro</v>
          </cell>
          <cell r="G409">
            <v>479.74</v>
          </cell>
          <cell r="H409">
            <v>479.62</v>
          </cell>
          <cell r="I409">
            <v>479.74</v>
          </cell>
        </row>
        <row r="410">
          <cell r="C410" t="str">
            <v>814435T</v>
          </cell>
          <cell r="D410" t="str">
            <v>IIPC</v>
          </cell>
          <cell r="E410" t="str">
            <v>ASEAN</v>
          </cell>
          <cell r="F410" t="str">
            <v>P4 3.2Ghz/800 1M, 2x256MB, 40GB S, 48X CD, XP-Pro</v>
          </cell>
          <cell r="G410">
            <v>479.74</v>
          </cell>
          <cell r="H410">
            <v>479.62</v>
          </cell>
          <cell r="I410">
            <v>479.74</v>
          </cell>
        </row>
        <row r="411">
          <cell r="C411" t="str">
            <v>810421A</v>
          </cell>
          <cell r="D411" t="str">
            <v>IIPC</v>
          </cell>
          <cell r="E411" t="str">
            <v>ASEAN</v>
          </cell>
          <cell r="F411" t="str">
            <v>Pres 3.0Ghz, 80GB, 256MB, CD, XPP</v>
          </cell>
          <cell r="G411">
            <v>431.05</v>
          </cell>
          <cell r="H411">
            <v>431.04</v>
          </cell>
          <cell r="I411">
            <v>431.05</v>
          </cell>
        </row>
        <row r="412">
          <cell r="C412" t="str">
            <v>810421T</v>
          </cell>
          <cell r="D412" t="str">
            <v>IIPC</v>
          </cell>
          <cell r="E412" t="str">
            <v>ASEAN</v>
          </cell>
          <cell r="F412" t="str">
            <v>Pres 3.0Ghz, 80GB, 256MB, CD, XPP</v>
          </cell>
          <cell r="G412">
            <v>431.05</v>
          </cell>
          <cell r="H412">
            <v>431.04</v>
          </cell>
          <cell r="I412">
            <v>431.05</v>
          </cell>
        </row>
        <row r="413">
          <cell r="C413" t="str">
            <v>81043JA</v>
          </cell>
          <cell r="D413" t="str">
            <v>IIPC</v>
          </cell>
          <cell r="E413" t="str">
            <v>ASEAN</v>
          </cell>
          <cell r="F413" t="str">
            <v>Pres 3.2Ghz, 80GB, 512MB, CD-RW, XPP</v>
          </cell>
          <cell r="G413">
            <v>499.57</v>
          </cell>
          <cell r="H413">
            <v>499.91</v>
          </cell>
          <cell r="I413">
            <v>499.91</v>
          </cell>
        </row>
        <row r="414">
          <cell r="C414" t="str">
            <v>81044HA</v>
          </cell>
          <cell r="D414" t="str">
            <v>IIPC</v>
          </cell>
          <cell r="E414" t="str">
            <v>ASEAN</v>
          </cell>
          <cell r="F414" t="str">
            <v>Pres 3.4Ghz, 80GB, 512MB, CDRW, XPP</v>
          </cell>
          <cell r="G414">
            <v>557.83000000000004</v>
          </cell>
          <cell r="H414">
            <v>558.17999999999995</v>
          </cell>
          <cell r="I414">
            <v>558.17999999999995</v>
          </cell>
        </row>
        <row r="415">
          <cell r="C415" t="str">
            <v>81044KA</v>
          </cell>
          <cell r="D415" t="str">
            <v>IIPC</v>
          </cell>
          <cell r="E415" t="str">
            <v>ASEAN</v>
          </cell>
          <cell r="F415" t="str">
            <v>Pres 3.4Ghz, 80GB, 256MB, CD, XPP</v>
          </cell>
          <cell r="G415">
            <v>524.97</v>
          </cell>
          <cell r="H415">
            <v>524.97</v>
          </cell>
          <cell r="I415">
            <v>524.97</v>
          </cell>
        </row>
        <row r="416">
          <cell r="C416" t="str">
            <v>81044KT</v>
          </cell>
          <cell r="D416" t="str">
            <v>IIPC</v>
          </cell>
          <cell r="E416" t="str">
            <v>ASEAN</v>
          </cell>
          <cell r="F416" t="str">
            <v>Pres 3.4Ghz, 80GB, 256MB, CD, XPP</v>
          </cell>
          <cell r="G416">
            <v>524.97</v>
          </cell>
          <cell r="H416">
            <v>524.97</v>
          </cell>
          <cell r="I416">
            <v>524.97</v>
          </cell>
        </row>
        <row r="417">
          <cell r="C417" t="str">
            <v>81044MA</v>
          </cell>
          <cell r="D417" t="str">
            <v>IIPC</v>
          </cell>
          <cell r="E417" t="str">
            <v>ASEAN</v>
          </cell>
          <cell r="F417" t="str">
            <v>Pres 3.4Ghz, 80GB, 256MB, CD, XPP</v>
          </cell>
          <cell r="G417">
            <v>546.26</v>
          </cell>
          <cell r="H417">
            <v>546.26</v>
          </cell>
          <cell r="I417">
            <v>546.26</v>
          </cell>
        </row>
        <row r="418">
          <cell r="C418" t="str">
            <v>81044MT</v>
          </cell>
          <cell r="D418" t="str">
            <v>IIPC</v>
          </cell>
          <cell r="E418" t="str">
            <v>ASEAN</v>
          </cell>
          <cell r="F418" t="str">
            <v>Pres 3.4Ghz, 80GB, 256MB, CD, XPP</v>
          </cell>
          <cell r="G418">
            <v>546.26</v>
          </cell>
          <cell r="H418">
            <v>546.26</v>
          </cell>
          <cell r="I418">
            <v>546.26</v>
          </cell>
        </row>
        <row r="419">
          <cell r="C419" t="str">
            <v>810522A</v>
          </cell>
          <cell r="D419" t="str">
            <v>IIPC</v>
          </cell>
          <cell r="E419" t="str">
            <v>ASEAN</v>
          </cell>
          <cell r="F419" t="str">
            <v>Pres 3.0Ghz, 80GB, 256MB, CDRW, XPH</v>
          </cell>
          <cell r="G419">
            <v>447.05</v>
          </cell>
          <cell r="H419">
            <v>447.04</v>
          </cell>
          <cell r="I419">
            <v>447.05</v>
          </cell>
        </row>
        <row r="420">
          <cell r="C420" t="str">
            <v>810522T</v>
          </cell>
          <cell r="D420" t="str">
            <v>IIPC</v>
          </cell>
          <cell r="E420" t="str">
            <v>ASEAN</v>
          </cell>
          <cell r="F420" t="str">
            <v>Pres 3.0Ghz, 80GB, 256MB, CDRW, XPH</v>
          </cell>
          <cell r="G420">
            <v>447.05</v>
          </cell>
          <cell r="H420">
            <v>447.04</v>
          </cell>
          <cell r="I420">
            <v>447.05</v>
          </cell>
        </row>
        <row r="421">
          <cell r="C421" t="str">
            <v>810628A</v>
          </cell>
          <cell r="D421" t="str">
            <v>IIPC</v>
          </cell>
          <cell r="E421" t="str">
            <v>ASEAN</v>
          </cell>
          <cell r="F421" t="str">
            <v>Pres 3.2Ghz, 80GB, 512MB, CD, XPP</v>
          </cell>
          <cell r="G421">
            <v>483.57</v>
          </cell>
          <cell r="H421">
            <v>483.91</v>
          </cell>
          <cell r="I421">
            <v>483.91</v>
          </cell>
        </row>
        <row r="422">
          <cell r="C422" t="str">
            <v>810628T</v>
          </cell>
          <cell r="D422" t="str">
            <v>IIPC</v>
          </cell>
          <cell r="E422" t="str">
            <v>ASEAN</v>
          </cell>
          <cell r="F422" t="str">
            <v>Pres 3.2Ghz, 80GB, 512MB, CD, XPP</v>
          </cell>
          <cell r="G422">
            <v>483.57</v>
          </cell>
          <cell r="H422">
            <v>483.91</v>
          </cell>
          <cell r="I422">
            <v>483.91</v>
          </cell>
        </row>
        <row r="423">
          <cell r="C423" t="str">
            <v>81062BA</v>
          </cell>
          <cell r="D423" t="str">
            <v>IIPC</v>
          </cell>
          <cell r="E423" t="str">
            <v>ASEAN</v>
          </cell>
          <cell r="F423" t="str">
            <v>Pres 3.2Ghz, 80GB, 512MB, CD-RW XPP</v>
          </cell>
          <cell r="G423">
            <v>500.6</v>
          </cell>
          <cell r="H423">
            <v>500.94</v>
          </cell>
          <cell r="I423">
            <v>500.94</v>
          </cell>
        </row>
        <row r="424">
          <cell r="C424" t="str">
            <v>810821A</v>
          </cell>
          <cell r="D424" t="str">
            <v>IIPC</v>
          </cell>
          <cell r="E424" t="str">
            <v>ASEAN</v>
          </cell>
          <cell r="F424" t="str">
            <v>Pres 3.0Ghz, 40GB, 256MB, 48X CD-ROM, XPP</v>
          </cell>
          <cell r="G424">
            <v>425.05</v>
          </cell>
          <cell r="H424">
            <v>425.11</v>
          </cell>
          <cell r="I424">
            <v>425.11</v>
          </cell>
        </row>
        <row r="425">
          <cell r="C425" t="str">
            <v>810821T</v>
          </cell>
          <cell r="D425" t="str">
            <v>IIPC</v>
          </cell>
          <cell r="E425" t="str">
            <v>ASEAN</v>
          </cell>
          <cell r="F425" t="str">
            <v>Pres 3.0Ghz, 40GB, 256MB, 48X CD-ROM, XPP</v>
          </cell>
          <cell r="G425">
            <v>425.05</v>
          </cell>
          <cell r="H425">
            <v>425.11</v>
          </cell>
          <cell r="I425">
            <v>425.11</v>
          </cell>
        </row>
        <row r="426">
          <cell r="C426" t="str">
            <v>810826A</v>
          </cell>
          <cell r="D426" t="str">
            <v>IIPC</v>
          </cell>
          <cell r="E426" t="str">
            <v>ASEAN</v>
          </cell>
          <cell r="F426" t="str">
            <v>Pres 3.0Ghz, 80GB, 256MB, 48X CD-ROM, XPP</v>
          </cell>
          <cell r="G426">
            <v>430.81</v>
          </cell>
          <cell r="H426">
            <v>430.8</v>
          </cell>
          <cell r="I426">
            <v>430.81</v>
          </cell>
        </row>
        <row r="427">
          <cell r="C427" t="str">
            <v>810826T</v>
          </cell>
          <cell r="D427" t="str">
            <v>IIPC</v>
          </cell>
          <cell r="E427" t="str">
            <v>ASEAN</v>
          </cell>
          <cell r="F427" t="str">
            <v>Pres 3.0Ghz, 80GB, 256MB, 48X CD-ROM, XPP</v>
          </cell>
          <cell r="G427">
            <v>430.81</v>
          </cell>
          <cell r="H427">
            <v>430.8</v>
          </cell>
          <cell r="I427">
            <v>430.81</v>
          </cell>
        </row>
        <row r="428">
          <cell r="C428" t="str">
            <v>811842A</v>
          </cell>
          <cell r="D428" t="str">
            <v>IIPC</v>
          </cell>
          <cell r="E428" t="str">
            <v>ASEAN</v>
          </cell>
          <cell r="F428" t="str">
            <v>Pres 3.0Ghz, 80GB, 256MB, 48X CD-ROM, XPP</v>
          </cell>
          <cell r="G428">
            <v>430.81</v>
          </cell>
          <cell r="H428">
            <v>430.8</v>
          </cell>
          <cell r="I428">
            <v>430.81</v>
          </cell>
        </row>
        <row r="429">
          <cell r="C429" t="str">
            <v>811842T</v>
          </cell>
          <cell r="D429" t="str">
            <v>IIPC</v>
          </cell>
          <cell r="E429" t="str">
            <v>ASEAN</v>
          </cell>
          <cell r="F429" t="str">
            <v>Pres 3.0Ghz, 80GB, 256MB, 48X CD-ROM, XPP</v>
          </cell>
          <cell r="G429">
            <v>430.81</v>
          </cell>
          <cell r="H429">
            <v>430.8</v>
          </cell>
          <cell r="I429">
            <v>430.81</v>
          </cell>
        </row>
        <row r="430">
          <cell r="C430" t="str">
            <v>8120A3A</v>
          </cell>
          <cell r="D430" t="str">
            <v>IIPC</v>
          </cell>
          <cell r="E430" t="str">
            <v>ASEAN</v>
          </cell>
          <cell r="F430" t="str">
            <v>Pres 3.2Ghz, 80GB, 512MB, 48X CD-ROM, XPP</v>
          </cell>
          <cell r="G430">
            <v>483.33</v>
          </cell>
          <cell r="H430">
            <v>483.67</v>
          </cell>
          <cell r="I430">
            <v>483.67</v>
          </cell>
        </row>
        <row r="431">
          <cell r="C431" t="str">
            <v>8120A3T</v>
          </cell>
          <cell r="D431" t="str">
            <v>IIPC</v>
          </cell>
          <cell r="E431" t="str">
            <v>ASEAN</v>
          </cell>
          <cell r="F431" t="str">
            <v>Pres 3.2Ghz, 80GB, 512MB, 48X CD-ROM, XPP</v>
          </cell>
          <cell r="G431">
            <v>483.33</v>
          </cell>
          <cell r="H431">
            <v>483.67</v>
          </cell>
          <cell r="I431">
            <v>483.67</v>
          </cell>
        </row>
        <row r="432">
          <cell r="C432" t="str">
            <v>811842Q</v>
          </cell>
          <cell r="D432" t="str">
            <v>IIPC</v>
          </cell>
          <cell r="E432" t="str">
            <v>ASEAN</v>
          </cell>
          <cell r="F432" t="str">
            <v>USFF  P4 3.00G/800, 256MB/4200, 80GB S, 24X CDROM, XP-P, GV</v>
          </cell>
          <cell r="G432">
            <v>407.95</v>
          </cell>
          <cell r="H432">
            <v>407.94</v>
          </cell>
          <cell r="I432">
            <v>407.95</v>
          </cell>
        </row>
        <row r="433">
          <cell r="C433" t="str">
            <v>819631A</v>
          </cell>
          <cell r="D433" t="str">
            <v>IIPC</v>
          </cell>
          <cell r="E433" t="str">
            <v>ASEAN</v>
          </cell>
          <cell r="F433" t="str">
            <v>P4 2.8Ghz, 256MB, 40GB 72,48X CD,  XP-P</v>
          </cell>
          <cell r="G433">
            <v>396.14</v>
          </cell>
          <cell r="H433">
            <v>396.49</v>
          </cell>
          <cell r="I433">
            <v>396.49</v>
          </cell>
        </row>
        <row r="434">
          <cell r="C434" t="str">
            <v>819651A</v>
          </cell>
          <cell r="D434" t="str">
            <v>IIPC</v>
          </cell>
          <cell r="E434" t="str">
            <v>ASEAN</v>
          </cell>
          <cell r="F434" t="str">
            <v>P4 3.2Ghz, 256MB, 40GB 72,48X CD,  XP-P</v>
          </cell>
          <cell r="G434">
            <v>430.11</v>
          </cell>
          <cell r="H434">
            <v>430.46</v>
          </cell>
          <cell r="I434">
            <v>430.46</v>
          </cell>
        </row>
        <row r="435">
          <cell r="C435" t="str">
            <v>819632A</v>
          </cell>
          <cell r="D435" t="str">
            <v>IIPC</v>
          </cell>
          <cell r="E435" t="str">
            <v>ASEAN</v>
          </cell>
          <cell r="F435" t="str">
            <v>P4 2.8Ghz, 256MB, 40GB 72,48X CD,  XP-P</v>
          </cell>
          <cell r="G435">
            <v>400.47</v>
          </cell>
          <cell r="H435">
            <v>400.82</v>
          </cell>
          <cell r="I435">
            <v>400.82</v>
          </cell>
        </row>
        <row r="436">
          <cell r="C436" t="str">
            <v>819633A</v>
          </cell>
          <cell r="D436" t="str">
            <v>IIPC</v>
          </cell>
          <cell r="E436" t="str">
            <v>ASEAN</v>
          </cell>
          <cell r="F436" t="str">
            <v>P4 2.8Ghz/533, 256MB, 40GB 72,48X CD,  XP-P,GV</v>
          </cell>
          <cell r="G436">
            <v>380.37</v>
          </cell>
          <cell r="H436">
            <v>380.72</v>
          </cell>
          <cell r="I436">
            <v>380.72</v>
          </cell>
        </row>
        <row r="437">
          <cell r="C437" t="str">
            <v>819633T</v>
          </cell>
          <cell r="D437" t="str">
            <v>IIPC</v>
          </cell>
          <cell r="E437" t="str">
            <v>ASEAN</v>
          </cell>
          <cell r="F437" t="str">
            <v>P4 2.8Ghz/533, 256MB, 40GB 72,48X CD,  XP-P,GV</v>
          </cell>
          <cell r="G437">
            <v>380.37</v>
          </cell>
          <cell r="H437">
            <v>380.72</v>
          </cell>
          <cell r="I437">
            <v>380.72</v>
          </cell>
        </row>
        <row r="438">
          <cell r="C438" t="str">
            <v>819636A</v>
          </cell>
          <cell r="D438" t="str">
            <v>IIPC</v>
          </cell>
          <cell r="E438" t="str">
            <v>ASEAN</v>
          </cell>
          <cell r="F438" t="str">
            <v>P4 2.8Ghz/800, 256MB, 40GB 72,48X CD,  XP-P</v>
          </cell>
          <cell r="G438">
            <v>395.81</v>
          </cell>
          <cell r="H438">
            <v>396.16</v>
          </cell>
          <cell r="I438">
            <v>396.16</v>
          </cell>
        </row>
        <row r="439">
          <cell r="C439" t="str">
            <v>819641A</v>
          </cell>
          <cell r="D439" t="str">
            <v>IIPC</v>
          </cell>
          <cell r="E439" t="str">
            <v>ASEAN</v>
          </cell>
          <cell r="F439" t="str">
            <v>P4 3.0Ghz, 256MB, 40GB 72,48X CD,  XP-P</v>
          </cell>
          <cell r="G439">
            <v>400.47</v>
          </cell>
          <cell r="H439">
            <v>400.82</v>
          </cell>
          <cell r="I439">
            <v>400.82</v>
          </cell>
        </row>
        <row r="440">
          <cell r="C440" t="str">
            <v>819645A</v>
          </cell>
          <cell r="D440" t="str">
            <v>IIPC</v>
          </cell>
          <cell r="E440" t="str">
            <v>ASEAN</v>
          </cell>
          <cell r="F440" t="str">
            <v>P4 3.0Ghz, 256MB, 40GB 72,48X CD,  XP-P, GV</v>
          </cell>
          <cell r="G440">
            <v>400.47</v>
          </cell>
          <cell r="H440">
            <v>400.82</v>
          </cell>
          <cell r="I440">
            <v>400.82</v>
          </cell>
        </row>
        <row r="441">
          <cell r="C441" t="str">
            <v>8196D1A</v>
          </cell>
          <cell r="D441" t="str">
            <v>IIPC</v>
          </cell>
          <cell r="E441" t="str">
            <v>ASEAN</v>
          </cell>
          <cell r="F441" t="str">
            <v>P4 2.6Ghz, 256MB, 40GB 72,48X CD,  XP-P</v>
          </cell>
          <cell r="G441">
            <v>399.73</v>
          </cell>
          <cell r="H441">
            <v>400.08</v>
          </cell>
          <cell r="I441">
            <v>400.08</v>
          </cell>
        </row>
        <row r="442">
          <cell r="C442" t="str">
            <v>8196D1T</v>
          </cell>
          <cell r="D442" t="str">
            <v>IIPC</v>
          </cell>
          <cell r="E442" t="str">
            <v>ASEAN</v>
          </cell>
          <cell r="F442" t="str">
            <v>P4 2.6Ghz, 256MB, 40GB 72,48X CD,  XP-P</v>
          </cell>
          <cell r="G442">
            <v>399.73</v>
          </cell>
          <cell r="H442">
            <v>400.08</v>
          </cell>
          <cell r="I442">
            <v>400.08</v>
          </cell>
        </row>
        <row r="443">
          <cell r="C443" t="str">
            <v>8196KTA</v>
          </cell>
          <cell r="D443" t="str">
            <v>IIPC</v>
          </cell>
          <cell r="E443" t="str">
            <v>ASEAN</v>
          </cell>
          <cell r="F443" t="str">
            <v>P4 2.4Ghz, 256MB, 40GB 72,48X CD,  XP-P</v>
          </cell>
          <cell r="G443">
            <v>399.73</v>
          </cell>
          <cell r="H443">
            <v>400.08</v>
          </cell>
          <cell r="I443">
            <v>400.08</v>
          </cell>
        </row>
        <row r="444">
          <cell r="C444" t="str">
            <v>8197A1A</v>
          </cell>
          <cell r="D444" t="str">
            <v>IIPC</v>
          </cell>
          <cell r="E444" t="str">
            <v>ASEAN</v>
          </cell>
          <cell r="F444" t="str">
            <v>P4 2.4Ghz, 256MB, 80GB 72,COMBO, 64AGP, XP-PH</v>
          </cell>
          <cell r="G444">
            <v>462.22</v>
          </cell>
          <cell r="H444">
            <v>462.57</v>
          </cell>
          <cell r="I444">
            <v>462.57</v>
          </cell>
        </row>
        <row r="445">
          <cell r="C445" t="str">
            <v>8197D2A</v>
          </cell>
          <cell r="D445" t="str">
            <v>IIPC</v>
          </cell>
          <cell r="E445" t="str">
            <v>ASEAN</v>
          </cell>
          <cell r="F445" t="str">
            <v>P4 2.6Ghz, 256MB, 80GB 72,48X CDRW,  XP-PH</v>
          </cell>
          <cell r="G445">
            <v>475.76</v>
          </cell>
          <cell r="H445">
            <v>476.11</v>
          </cell>
          <cell r="I445">
            <v>476.11</v>
          </cell>
        </row>
        <row r="446">
          <cell r="C446" t="str">
            <v>8197D2T</v>
          </cell>
          <cell r="D446" t="str">
            <v>IIPC</v>
          </cell>
          <cell r="E446" t="str">
            <v>ASEAN</v>
          </cell>
          <cell r="F446" t="str">
            <v>P4 2.6Ghz, 256MB, 80GB 72,48X CDRW,  XP-PH</v>
          </cell>
          <cell r="G446">
            <v>475.76</v>
          </cell>
          <cell r="H446">
            <v>476.11</v>
          </cell>
          <cell r="I446">
            <v>476.11</v>
          </cell>
        </row>
        <row r="447">
          <cell r="C447" t="str">
            <v>8197E1A</v>
          </cell>
          <cell r="D447" t="str">
            <v>IIPC</v>
          </cell>
          <cell r="E447" t="str">
            <v>ASEAN</v>
          </cell>
          <cell r="F447" t="str">
            <v>P4 2.8Ghz, 256MB, 80GB 72,48X CD,  XP-PH</v>
          </cell>
          <cell r="G447">
            <v>414.42</v>
          </cell>
          <cell r="H447">
            <v>414.77</v>
          </cell>
          <cell r="I447">
            <v>414.77</v>
          </cell>
        </row>
        <row r="448">
          <cell r="C448" t="str">
            <v>8197E3A</v>
          </cell>
          <cell r="D448" t="str">
            <v>IIPC</v>
          </cell>
          <cell r="E448" t="str">
            <v>ASEAN</v>
          </cell>
          <cell r="F448" t="str">
            <v>P4 2.8Ghz, 256MB, 80GB,48X COMBO,  XPH</v>
          </cell>
          <cell r="G448">
            <v>583.41</v>
          </cell>
          <cell r="H448">
            <v>583.76</v>
          </cell>
          <cell r="I448">
            <v>583.76</v>
          </cell>
        </row>
        <row r="449">
          <cell r="C449" t="str">
            <v>81223WA</v>
          </cell>
          <cell r="D449" t="str">
            <v>IIPC</v>
          </cell>
          <cell r="E449" t="str">
            <v>ASEAN</v>
          </cell>
          <cell r="F449" t="str">
            <v>P4 3.0Ghz, 256MB, 80GB, 48xCD, FDD, XPP</v>
          </cell>
          <cell r="G449">
            <v>406.43</v>
          </cell>
          <cell r="H449">
            <v>406.52</v>
          </cell>
          <cell r="I449">
            <v>406.52</v>
          </cell>
        </row>
        <row r="450">
          <cell r="C450" t="str">
            <v>812332A</v>
          </cell>
          <cell r="D450" t="str">
            <v>IIPC</v>
          </cell>
          <cell r="E450" t="str">
            <v>ASEAN</v>
          </cell>
          <cell r="F450" t="str">
            <v>Pres 3.0Ghz, 256MB, 80GB, 16xDVD, XPP</v>
          </cell>
          <cell r="G450">
            <v>413.5</v>
          </cell>
          <cell r="H450">
            <v>413.59</v>
          </cell>
          <cell r="I450">
            <v>413.59</v>
          </cell>
        </row>
        <row r="451">
          <cell r="C451" t="str">
            <v>812332T</v>
          </cell>
          <cell r="D451" t="str">
            <v>IIPC</v>
          </cell>
          <cell r="E451" t="str">
            <v>ASEAN</v>
          </cell>
          <cell r="F451" t="str">
            <v>Pres 3.0Ghz, 256MB, 80GB, 16xDVD, XPP</v>
          </cell>
          <cell r="G451">
            <v>413.5</v>
          </cell>
          <cell r="H451">
            <v>413.59</v>
          </cell>
          <cell r="I451">
            <v>413.59</v>
          </cell>
        </row>
        <row r="452">
          <cell r="C452" t="str">
            <v>812336A</v>
          </cell>
          <cell r="D452" t="str">
            <v>IIPC</v>
          </cell>
          <cell r="E452" t="str">
            <v>ASEAN</v>
          </cell>
          <cell r="F452" t="str">
            <v>Pres 3.0Ghz, 256MB, 80GB, 48X CD, XPP</v>
          </cell>
          <cell r="G452">
            <v>406.43</v>
          </cell>
          <cell r="H452">
            <v>406.52</v>
          </cell>
          <cell r="I452">
            <v>406.52</v>
          </cell>
        </row>
        <row r="453">
          <cell r="C453" t="str">
            <v>812337A</v>
          </cell>
          <cell r="D453" t="str">
            <v>IIPC</v>
          </cell>
          <cell r="E453" t="str">
            <v>ASEAN</v>
          </cell>
          <cell r="F453" t="str">
            <v>P4 3.0Ghz, 256MB, 80GB, 16X DVD, XPP</v>
          </cell>
          <cell r="G453">
            <v>413.62</v>
          </cell>
          <cell r="H453">
            <v>413.71</v>
          </cell>
          <cell r="I453">
            <v>413.71</v>
          </cell>
        </row>
        <row r="454">
          <cell r="C454" t="str">
            <v>81234BA</v>
          </cell>
          <cell r="D454" t="str">
            <v>IIPC</v>
          </cell>
          <cell r="E454" t="str">
            <v>ASEAN</v>
          </cell>
          <cell r="F454" t="str">
            <v>P4 3.2Ghz, 512MB, 80GB, DVD, XPP</v>
          </cell>
          <cell r="G454">
            <v>478.81</v>
          </cell>
          <cell r="H454">
            <v>479.25</v>
          </cell>
          <cell r="I454">
            <v>479.25</v>
          </cell>
        </row>
        <row r="455">
          <cell r="C455" t="str">
            <v>81234CA</v>
          </cell>
          <cell r="D455" t="str">
            <v>IIPC</v>
          </cell>
          <cell r="E455" t="str">
            <v>ASEAN</v>
          </cell>
          <cell r="F455" t="str">
            <v>P4 3.2Ghz, 256MB, 80GB, 48X CD, XPP</v>
          </cell>
          <cell r="G455">
            <v>438.11</v>
          </cell>
          <cell r="H455">
            <v>438.2</v>
          </cell>
          <cell r="I455">
            <v>438.2</v>
          </cell>
        </row>
        <row r="456">
          <cell r="C456" t="str">
            <v>812353A</v>
          </cell>
          <cell r="D456" t="str">
            <v>IIPC</v>
          </cell>
          <cell r="E456" t="str">
            <v>ASEAN</v>
          </cell>
          <cell r="F456" t="str">
            <v>P4 3.4Ghz, 512MB, 80GB, 16X DVD,  XPP</v>
          </cell>
          <cell r="G456">
            <v>524.6</v>
          </cell>
          <cell r="H456">
            <v>525.04</v>
          </cell>
          <cell r="I456">
            <v>525.04</v>
          </cell>
        </row>
        <row r="457">
          <cell r="C457" t="str">
            <v>812436A</v>
          </cell>
          <cell r="D457" t="str">
            <v>IIPC</v>
          </cell>
          <cell r="E457" t="str">
            <v>ASEAN</v>
          </cell>
          <cell r="F457" t="str">
            <v>Pres 3.0Ghz, 256MB, 80GB, 16xDVD, FDD, XPP</v>
          </cell>
          <cell r="G457">
            <v>413.5</v>
          </cell>
          <cell r="H457">
            <v>413.59</v>
          </cell>
          <cell r="I457">
            <v>413.59</v>
          </cell>
        </row>
        <row r="458">
          <cell r="C458" t="str">
            <v>812436T</v>
          </cell>
          <cell r="D458" t="str">
            <v>IIPC</v>
          </cell>
          <cell r="E458" t="str">
            <v>ASEAN</v>
          </cell>
          <cell r="F458" t="str">
            <v>Pres 3.0Ghz, 256MB, 80GB, 16xDVD, FDD, XPP</v>
          </cell>
          <cell r="G458">
            <v>413.5</v>
          </cell>
          <cell r="H458">
            <v>413.59</v>
          </cell>
          <cell r="I458">
            <v>413.59</v>
          </cell>
        </row>
        <row r="459">
          <cell r="C459" t="str">
            <v>81243CA</v>
          </cell>
          <cell r="D459" t="str">
            <v>IIPC</v>
          </cell>
          <cell r="E459" t="str">
            <v>ASEAN</v>
          </cell>
          <cell r="F459" t="str">
            <v>P4 3.0Ghz, 256MB, 80GB, 16X DVD, FDD, XPP</v>
          </cell>
          <cell r="G459">
            <v>414.41</v>
          </cell>
          <cell r="H459">
            <v>414.5</v>
          </cell>
          <cell r="I459">
            <v>414.5</v>
          </cell>
        </row>
        <row r="460">
          <cell r="C460" t="str">
            <v>81243DA</v>
          </cell>
          <cell r="D460" t="str">
            <v>IIPC</v>
          </cell>
          <cell r="E460" t="str">
            <v>ASEAN</v>
          </cell>
          <cell r="F460" t="str">
            <v>P4 3.0Ghz, 256MB, 80GB, CDROM, FDD, XPP</v>
          </cell>
          <cell r="G460">
            <v>407.21</v>
          </cell>
          <cell r="H460">
            <v>407.3</v>
          </cell>
          <cell r="I460">
            <v>407.3</v>
          </cell>
        </row>
        <row r="461">
          <cell r="C461" t="str">
            <v>81244DA</v>
          </cell>
          <cell r="D461" t="str">
            <v>IIPC</v>
          </cell>
          <cell r="E461" t="str">
            <v>ASEAN</v>
          </cell>
          <cell r="F461" t="str">
            <v>P4 3.2Ghz, 256MB, 40GB, CDROM, FDD, XPP</v>
          </cell>
          <cell r="G461">
            <v>438.11</v>
          </cell>
          <cell r="H461">
            <v>438.2</v>
          </cell>
          <cell r="I461">
            <v>438.2</v>
          </cell>
        </row>
        <row r="462">
          <cell r="C462" t="str">
            <v>81244EA</v>
          </cell>
          <cell r="D462" t="str">
            <v>IIPC</v>
          </cell>
          <cell r="E462" t="str">
            <v>ASEAN</v>
          </cell>
          <cell r="F462" t="str">
            <v>P4 3.2Ghz, 512MB, 80GB, DVD 16X, FDD, XPP</v>
          </cell>
          <cell r="G462">
            <v>466.93</v>
          </cell>
          <cell r="H462">
            <v>467.37</v>
          </cell>
          <cell r="I462">
            <v>467.37</v>
          </cell>
        </row>
        <row r="463">
          <cell r="C463" t="str">
            <v>81245CA</v>
          </cell>
          <cell r="D463" t="str">
            <v>IIPC</v>
          </cell>
          <cell r="E463" t="str">
            <v>ASEAN</v>
          </cell>
          <cell r="F463" t="str">
            <v>P4 3.4Ghz, 512MB, 80GB, DVD 16X, FDD, XPP</v>
          </cell>
          <cell r="G463">
            <v>536.47</v>
          </cell>
          <cell r="H463">
            <v>536.91</v>
          </cell>
          <cell r="I463">
            <v>536.91</v>
          </cell>
        </row>
        <row r="464">
          <cell r="C464" t="str">
            <v>813511A</v>
          </cell>
          <cell r="D464" t="str">
            <v>IIPC</v>
          </cell>
          <cell r="E464" t="str">
            <v>ASEAN</v>
          </cell>
          <cell r="F464" t="str">
            <v>Pres 2.66Ghz, 256MB, 40GB, 48xCD, FDD, XPH</v>
          </cell>
          <cell r="G464">
            <v>399.22</v>
          </cell>
          <cell r="H464">
            <v>399.37</v>
          </cell>
          <cell r="I464">
            <v>399.37</v>
          </cell>
        </row>
        <row r="465">
          <cell r="C465" t="str">
            <v>813511T</v>
          </cell>
          <cell r="D465" t="str">
            <v>IIPC</v>
          </cell>
          <cell r="E465" t="str">
            <v>ASEAN</v>
          </cell>
          <cell r="F465" t="str">
            <v>Pres 2.66Ghz, 256MB, 40GB, 48xCD, FDD, XPH</v>
          </cell>
          <cell r="G465">
            <v>399.22</v>
          </cell>
          <cell r="H465">
            <v>399.37</v>
          </cell>
          <cell r="I465">
            <v>399.37</v>
          </cell>
        </row>
        <row r="466">
          <cell r="C466" t="str">
            <v>813531A</v>
          </cell>
          <cell r="D466" t="str">
            <v>IIPC</v>
          </cell>
          <cell r="E466" t="str">
            <v>ASEAN</v>
          </cell>
          <cell r="F466" t="str">
            <v>Pres 3.0Ghz, 256MB, 80GB, 16xDVD, FDD, XPP</v>
          </cell>
          <cell r="G466">
            <v>417.72</v>
          </cell>
          <cell r="H466">
            <v>417.81</v>
          </cell>
          <cell r="I466">
            <v>417.81</v>
          </cell>
        </row>
        <row r="467">
          <cell r="C467" t="str">
            <v>813531T</v>
          </cell>
          <cell r="D467" t="str">
            <v>IIPC</v>
          </cell>
          <cell r="E467" t="str">
            <v>ASEAN</v>
          </cell>
          <cell r="F467" t="str">
            <v>Pres 3.0Ghz, 256MB, 80GB, 16xDVD, FDD, XPP</v>
          </cell>
          <cell r="G467">
            <v>417.72</v>
          </cell>
          <cell r="H467">
            <v>417.81</v>
          </cell>
          <cell r="I467">
            <v>417.81</v>
          </cell>
        </row>
        <row r="468">
          <cell r="C468" t="str">
            <v>813533A</v>
          </cell>
          <cell r="D468" t="str">
            <v>IIPC</v>
          </cell>
          <cell r="E468" t="str">
            <v>ASEAN</v>
          </cell>
          <cell r="F468" t="str">
            <v>Pres 3.0Ghz, 256MB, 40GB, 48xCD, FDD, XPP</v>
          </cell>
          <cell r="G468">
            <v>414.66</v>
          </cell>
          <cell r="H468">
            <v>414.82</v>
          </cell>
          <cell r="I468">
            <v>414.82</v>
          </cell>
        </row>
        <row r="469">
          <cell r="C469" t="str">
            <v>813533T</v>
          </cell>
          <cell r="D469" t="str">
            <v>IIPC</v>
          </cell>
          <cell r="E469" t="str">
            <v>ASEAN</v>
          </cell>
          <cell r="F469" t="str">
            <v>Pres 3.0Ghz, 256MB, 40GB, 48xCD, FDD, XPP</v>
          </cell>
          <cell r="G469">
            <v>414.66</v>
          </cell>
          <cell r="H469">
            <v>414.82</v>
          </cell>
          <cell r="I469">
            <v>414.82</v>
          </cell>
        </row>
        <row r="470">
          <cell r="C470" t="str">
            <v>813534A</v>
          </cell>
          <cell r="D470" t="str">
            <v>IIPC</v>
          </cell>
          <cell r="E470" t="str">
            <v>ASEAN</v>
          </cell>
          <cell r="F470" t="str">
            <v>P4 3.0Ghz, 256MB, 80GB, 16X DVD, FDD, XPP</v>
          </cell>
          <cell r="G470">
            <v>417.85</v>
          </cell>
          <cell r="H470">
            <v>417.94</v>
          </cell>
          <cell r="I470">
            <v>417.94</v>
          </cell>
        </row>
        <row r="471">
          <cell r="C471" t="str">
            <v>813536A</v>
          </cell>
          <cell r="D471" t="str">
            <v>IIPC</v>
          </cell>
          <cell r="E471" t="str">
            <v>ASEAN</v>
          </cell>
          <cell r="F471" t="str">
            <v>P4 3.0Ghz, 256MB, 80GB, CDROM, FDD, XPP</v>
          </cell>
          <cell r="G471">
            <v>411.44</v>
          </cell>
          <cell r="H471">
            <v>411.52</v>
          </cell>
          <cell r="I471">
            <v>411.52</v>
          </cell>
        </row>
        <row r="472">
          <cell r="C472" t="str">
            <v>813547A</v>
          </cell>
          <cell r="D472" t="str">
            <v>IIPC</v>
          </cell>
          <cell r="E472" t="str">
            <v>ASEAN</v>
          </cell>
          <cell r="F472" t="str">
            <v>P4 3.2Ghz, 512MB, 80GB, DVD 16X, FDD, XPP</v>
          </cell>
          <cell r="G472">
            <v>481.05</v>
          </cell>
          <cell r="H472">
            <v>481.49</v>
          </cell>
          <cell r="I472">
            <v>481.49</v>
          </cell>
        </row>
        <row r="473">
          <cell r="C473" t="str">
            <v>813548A</v>
          </cell>
          <cell r="D473" t="str">
            <v>IIPC</v>
          </cell>
          <cell r="E473" t="str">
            <v>ASEAN</v>
          </cell>
          <cell r="F473" t="str">
            <v>P4 3.2Ghz, 256MB, 80GB, CDROM, FDD, XPP</v>
          </cell>
          <cell r="G473">
            <v>442.33</v>
          </cell>
          <cell r="H473">
            <v>442.42</v>
          </cell>
          <cell r="I473">
            <v>442.42</v>
          </cell>
        </row>
        <row r="474">
          <cell r="C474" t="str">
            <v>813553A</v>
          </cell>
          <cell r="D474" t="str">
            <v>IIPC</v>
          </cell>
          <cell r="E474" t="str">
            <v>ASEAN</v>
          </cell>
          <cell r="F474" t="str">
            <v>P4 3.4Ghz, 512MB, 80GB, DVD 16X, FDD, XPP</v>
          </cell>
          <cell r="G474">
            <v>528.82000000000005</v>
          </cell>
          <cell r="H474">
            <v>529.26</v>
          </cell>
          <cell r="I474">
            <v>529.26</v>
          </cell>
        </row>
        <row r="475">
          <cell r="C475" t="str">
            <v>813631A</v>
          </cell>
          <cell r="D475" t="str">
            <v>IIPC</v>
          </cell>
          <cell r="E475" t="str">
            <v>ASEAN</v>
          </cell>
          <cell r="F475" t="str">
            <v>Pres 3.0GHz, 80GB, 256MB, 48xCD, FDD, XPP</v>
          </cell>
          <cell r="G475">
            <v>409.74</v>
          </cell>
          <cell r="H475">
            <v>409.83</v>
          </cell>
          <cell r="I475">
            <v>409.83</v>
          </cell>
        </row>
        <row r="476">
          <cell r="C476" t="str">
            <v>813631T</v>
          </cell>
          <cell r="D476" t="str">
            <v>IIPC</v>
          </cell>
          <cell r="E476" t="str">
            <v>ASEAN</v>
          </cell>
          <cell r="F476" t="str">
            <v>Pres 3.0GHz, 80GB, 256MB, 48xCD, FDD, XPP</v>
          </cell>
          <cell r="G476">
            <v>409.74</v>
          </cell>
          <cell r="H476">
            <v>409.83</v>
          </cell>
          <cell r="I476">
            <v>409.83</v>
          </cell>
        </row>
        <row r="477">
          <cell r="C477" t="str">
            <v>813637A</v>
          </cell>
          <cell r="D477" t="str">
            <v>IIPC</v>
          </cell>
          <cell r="E477" t="str">
            <v>ASEAN</v>
          </cell>
          <cell r="F477" t="str">
            <v>P4 3.0Ghz, 256MB, 80GB, CDROM, FDD, XPP</v>
          </cell>
          <cell r="G477">
            <v>411.44</v>
          </cell>
          <cell r="H477">
            <v>411.52</v>
          </cell>
          <cell r="I477">
            <v>411.52</v>
          </cell>
        </row>
        <row r="478">
          <cell r="C478" t="str">
            <v>813645A</v>
          </cell>
          <cell r="D478" t="str">
            <v>IIPC</v>
          </cell>
          <cell r="E478" t="str">
            <v>ASEAN</v>
          </cell>
          <cell r="F478" t="str">
            <v>P4 3.2Ghz, 256MB, 80GB, CDROM, FDD, XPP</v>
          </cell>
          <cell r="G478">
            <v>442.33</v>
          </cell>
          <cell r="H478">
            <v>442.42</v>
          </cell>
          <cell r="I478">
            <v>442.42</v>
          </cell>
        </row>
        <row r="479">
          <cell r="C479" t="str">
            <v>813646A</v>
          </cell>
          <cell r="D479" t="str">
            <v>IIPC</v>
          </cell>
          <cell r="E479" t="str">
            <v>ASEAN</v>
          </cell>
          <cell r="F479" t="str">
            <v>P4 3.2Ghz, 512MB, 80GB, DVD 16X, FDD, XPP</v>
          </cell>
          <cell r="G479">
            <v>481.05</v>
          </cell>
          <cell r="H479">
            <v>481.49</v>
          </cell>
          <cell r="I479">
            <v>481.49</v>
          </cell>
        </row>
        <row r="480">
          <cell r="C480" t="str">
            <v>813654A</v>
          </cell>
          <cell r="D480" t="str">
            <v>IIPC</v>
          </cell>
          <cell r="E480" t="str">
            <v>ASEAN</v>
          </cell>
          <cell r="F480" t="str">
            <v>P4 3.4Ghz, 512MB, 80GB, DVD 16X, FDD, XPP</v>
          </cell>
          <cell r="G480">
            <v>528.82000000000005</v>
          </cell>
          <cell r="H480">
            <v>529.26</v>
          </cell>
          <cell r="I480">
            <v>529.26</v>
          </cell>
        </row>
        <row r="481">
          <cell r="C481" t="str">
            <v>812344Q</v>
          </cell>
          <cell r="D481" t="str">
            <v>IIPC</v>
          </cell>
          <cell r="E481" t="str">
            <v>ASEAN</v>
          </cell>
          <cell r="F481" t="str">
            <v>P4 3.2G/800 1M, 512MB, 80GB S, 48X CD, XP-P, G</v>
          </cell>
          <cell r="G481">
            <v>465.32</v>
          </cell>
          <cell r="H481">
            <v>465.89</v>
          </cell>
          <cell r="I481">
            <v>465.89</v>
          </cell>
        </row>
        <row r="482">
          <cell r="C482" t="str">
            <v>812436Q</v>
          </cell>
          <cell r="D482" t="str">
            <v>IIPC</v>
          </cell>
          <cell r="E482" t="str">
            <v>ASEAN</v>
          </cell>
          <cell r="F482" t="str">
            <v>P4 3.0G/800 1M, 256MB, 80GB S, DVD, XP-P, GV</v>
          </cell>
          <cell r="G482">
            <v>409.72</v>
          </cell>
          <cell r="H482">
            <v>409.95</v>
          </cell>
          <cell r="I482">
            <v>409.95</v>
          </cell>
        </row>
        <row r="483">
          <cell r="C483" t="str">
            <v>813531Q</v>
          </cell>
          <cell r="D483" t="str">
            <v>IIPC</v>
          </cell>
          <cell r="E483" t="str">
            <v>ASEAN</v>
          </cell>
          <cell r="F483" t="str">
            <v>P4 3.0G/800 1M, 256MB, 80GB S, DVD, XP-P, GV</v>
          </cell>
          <cell r="G483">
            <v>411.74</v>
          </cell>
          <cell r="H483">
            <v>411.96</v>
          </cell>
          <cell r="I483">
            <v>411.96</v>
          </cell>
        </row>
        <row r="484">
          <cell r="C484" t="str">
            <v>813533Q</v>
          </cell>
          <cell r="D484" t="str">
            <v>IIPC</v>
          </cell>
          <cell r="E484" t="str">
            <v>ASEAN</v>
          </cell>
          <cell r="F484" t="str">
            <v>P4 3.0G/800 1M, 256MB, 40GB S, 48X CD, XP-P, G</v>
          </cell>
          <cell r="G484">
            <v>414.87</v>
          </cell>
          <cell r="H484">
            <v>415.03</v>
          </cell>
          <cell r="I484">
            <v>415.03</v>
          </cell>
        </row>
        <row r="485">
          <cell r="C485" t="str">
            <v>813631Q</v>
          </cell>
          <cell r="D485" t="str">
            <v>IIPC</v>
          </cell>
          <cell r="E485" t="str">
            <v>ASEAN</v>
          </cell>
          <cell r="F485" t="str">
            <v>P4 3.0G/800 1M, 256MB, 80GB S, 48X CD, XP-P, GV</v>
          </cell>
          <cell r="G485">
            <v>403.76</v>
          </cell>
          <cell r="H485">
            <v>403.98</v>
          </cell>
          <cell r="I485">
            <v>403.98</v>
          </cell>
        </row>
        <row r="486">
          <cell r="C486" t="str">
            <v>921211A</v>
          </cell>
          <cell r="D486" t="str">
            <v>IIPC</v>
          </cell>
          <cell r="E486" t="str">
            <v>ASEAN</v>
          </cell>
          <cell r="F486" t="str">
            <v>P4 2.66G/533, 256MB, 40GB S, 48X CD, XP-P, G</v>
          </cell>
          <cell r="G486">
            <v>405.16</v>
          </cell>
          <cell r="H486">
            <v>405.31</v>
          </cell>
          <cell r="I486">
            <v>405.31</v>
          </cell>
        </row>
        <row r="487">
          <cell r="C487" t="str">
            <v>921211Q</v>
          </cell>
          <cell r="D487" t="str">
            <v>IIPC</v>
          </cell>
          <cell r="E487" t="str">
            <v>ASEAN</v>
          </cell>
          <cell r="F487" t="str">
            <v>P4 2.66G/533, 256MB, 40GB S, 48X CD, XP-P, G</v>
          </cell>
          <cell r="G487">
            <v>405.16</v>
          </cell>
          <cell r="H487">
            <v>405.31</v>
          </cell>
          <cell r="I487">
            <v>405.31</v>
          </cell>
        </row>
        <row r="488">
          <cell r="C488" t="str">
            <v>921211T</v>
          </cell>
          <cell r="D488" t="str">
            <v>IIPC</v>
          </cell>
          <cell r="E488" t="str">
            <v>ASEAN</v>
          </cell>
          <cell r="F488" t="str">
            <v>P4 2.66G/533, 256MB, 40GB S, 48X CD, XP-P, G</v>
          </cell>
          <cell r="G488">
            <v>405.16</v>
          </cell>
          <cell r="H488">
            <v>405.31</v>
          </cell>
          <cell r="I488">
            <v>405.31</v>
          </cell>
        </row>
        <row r="489">
          <cell r="C489" t="str">
            <v>921231A</v>
          </cell>
          <cell r="D489" t="str">
            <v>IIPC</v>
          </cell>
          <cell r="E489" t="str">
            <v>ASEAN</v>
          </cell>
          <cell r="F489" t="str">
            <v>P4 3.0G/800, 256MB, 40GB S, 16X DVD, XP-P, G</v>
          </cell>
          <cell r="G489">
            <v>427.8</v>
          </cell>
          <cell r="H489">
            <v>427.95</v>
          </cell>
          <cell r="I489">
            <v>427.95</v>
          </cell>
        </row>
        <row r="490">
          <cell r="C490" t="str">
            <v>921231Q</v>
          </cell>
          <cell r="D490" t="str">
            <v>IIPC</v>
          </cell>
          <cell r="E490" t="str">
            <v>ASEAN</v>
          </cell>
          <cell r="F490" t="str">
            <v>P4 3.0G/800, 256MB, 40GB S, DVD, XP-P, G</v>
          </cell>
          <cell r="G490">
            <v>427.8</v>
          </cell>
          <cell r="H490">
            <v>427.95</v>
          </cell>
          <cell r="I490">
            <v>427.95</v>
          </cell>
        </row>
        <row r="491">
          <cell r="C491" t="str">
            <v>921231T</v>
          </cell>
          <cell r="D491" t="str">
            <v>IIPC</v>
          </cell>
          <cell r="E491" t="str">
            <v>ASEAN</v>
          </cell>
          <cell r="F491" t="str">
            <v>P4 3.0G/800, 256MB, 40GB S, 16X DVD, XP-P, G</v>
          </cell>
          <cell r="G491">
            <v>427.8</v>
          </cell>
          <cell r="H491">
            <v>427.95</v>
          </cell>
          <cell r="I491">
            <v>427.95</v>
          </cell>
        </row>
        <row r="492">
          <cell r="C492" t="str">
            <v>84253GA</v>
          </cell>
          <cell r="D492" t="str">
            <v>IIPC</v>
          </cell>
          <cell r="E492" t="str">
            <v>ASEAN</v>
          </cell>
          <cell r="F492" t="str">
            <v>SFF, P4 3.2GHz, 80GB, 256MB, FDD, Combo, XPH</v>
          </cell>
          <cell r="G492">
            <v>493.71</v>
          </cell>
          <cell r="H492">
            <v>493.49</v>
          </cell>
          <cell r="I492">
            <v>493.71</v>
          </cell>
        </row>
        <row r="493">
          <cell r="C493" t="str">
            <v>842216A</v>
          </cell>
          <cell r="D493" t="str">
            <v>IIPC</v>
          </cell>
          <cell r="E493" t="str">
            <v>ASEAN</v>
          </cell>
          <cell r="F493" t="str">
            <v>P4 2.93Ghz/533, 256MB, 80GB S, 48X CD, XP-Pro</v>
          </cell>
          <cell r="G493">
            <v>376.2</v>
          </cell>
          <cell r="H493">
            <v>375.93</v>
          </cell>
          <cell r="I493">
            <v>376.2</v>
          </cell>
        </row>
        <row r="494">
          <cell r="C494" t="str">
            <v>842264A</v>
          </cell>
          <cell r="D494" t="str">
            <v>IIPC</v>
          </cell>
          <cell r="E494" t="str">
            <v>ASEAN</v>
          </cell>
          <cell r="F494" t="str">
            <v>P4 3.8Ghz/800 IM, 256MBx2, 80GB S, COMBO, XP-Pro</v>
          </cell>
          <cell r="G494">
            <v>909.43</v>
          </cell>
          <cell r="H494">
            <v>909.51</v>
          </cell>
          <cell r="I494">
            <v>909.51</v>
          </cell>
        </row>
        <row r="495">
          <cell r="C495" t="str">
            <v>842315A</v>
          </cell>
          <cell r="D495" t="str">
            <v>IIPC</v>
          </cell>
          <cell r="E495" t="str">
            <v>ASEAN</v>
          </cell>
          <cell r="F495" t="str">
            <v>P4 2.93Ghz/IM, 256MB, 80GB S, 48X CD, XP-H</v>
          </cell>
          <cell r="G495">
            <v>393.82</v>
          </cell>
          <cell r="H495">
            <v>393.55</v>
          </cell>
          <cell r="I495">
            <v>393.82</v>
          </cell>
        </row>
        <row r="496">
          <cell r="C496" t="str">
            <v>842361A</v>
          </cell>
          <cell r="D496" t="str">
            <v>IIPC</v>
          </cell>
          <cell r="E496" t="str">
            <v>ASEAN</v>
          </cell>
          <cell r="F496" t="str">
            <v>P4 3.8Ghz/800 IM, 2x256MB, 80GB S, COMBO, XP-H, PCI 64MB</v>
          </cell>
          <cell r="G496">
            <v>985.27</v>
          </cell>
          <cell r="H496">
            <v>985.35</v>
          </cell>
          <cell r="I496">
            <v>985.35</v>
          </cell>
        </row>
        <row r="497">
          <cell r="C497" t="str">
            <v>842361Q</v>
          </cell>
          <cell r="D497" t="str">
            <v>IIPC</v>
          </cell>
          <cell r="E497" t="str">
            <v>ASEAN</v>
          </cell>
          <cell r="F497" t="str">
            <v>P4 3.8Ghz/800 IM, 2x256MB, 80GB S, COMBO, XP-H, PCI 64MB</v>
          </cell>
          <cell r="G497">
            <v>985.27</v>
          </cell>
          <cell r="H497">
            <v>985.35</v>
          </cell>
          <cell r="I497">
            <v>985.35</v>
          </cell>
        </row>
        <row r="498">
          <cell r="C498" t="str">
            <v>842011A</v>
          </cell>
          <cell r="D498" t="str">
            <v>IIPC</v>
          </cell>
          <cell r="E498" t="str">
            <v>ASEAN</v>
          </cell>
          <cell r="F498" t="str">
            <v>P42.8Ghz, 256MB, 40GB, 48X , XP-Pro</v>
          </cell>
          <cell r="G498">
            <v>410.82</v>
          </cell>
          <cell r="H498">
            <v>410.55</v>
          </cell>
          <cell r="I498">
            <v>410.82</v>
          </cell>
        </row>
        <row r="499">
          <cell r="C499" t="str">
            <v>842031A</v>
          </cell>
          <cell r="D499" t="str">
            <v>IIPC</v>
          </cell>
          <cell r="E499" t="str">
            <v>ASEAN</v>
          </cell>
          <cell r="F499" t="str">
            <v>P4 3.2Ghz, 256MB, 80GB S, 48XCD , XP-Pro</v>
          </cell>
          <cell r="G499">
            <v>457.43</v>
          </cell>
          <cell r="H499">
            <v>457.16</v>
          </cell>
          <cell r="I499">
            <v>457.43</v>
          </cell>
        </row>
        <row r="500">
          <cell r="C500" t="str">
            <v>842031Q</v>
          </cell>
          <cell r="D500" t="str">
            <v>IIPC</v>
          </cell>
          <cell r="E500" t="str">
            <v>ASEAN</v>
          </cell>
          <cell r="F500" t="str">
            <v>P4 3.2Ghz, 256MB, 80GB S, 48XCD , XP-Pro</v>
          </cell>
          <cell r="G500">
            <v>457.43</v>
          </cell>
          <cell r="H500">
            <v>457.16</v>
          </cell>
          <cell r="I500">
            <v>457.43</v>
          </cell>
        </row>
        <row r="501">
          <cell r="C501" t="str">
            <v>842211Q</v>
          </cell>
          <cell r="D501" t="str">
            <v>IIPC</v>
          </cell>
          <cell r="E501" t="str">
            <v>ASEAN</v>
          </cell>
          <cell r="F501" t="str">
            <v>Prescott 2.8Ghz, 256MB, 40GB S, 48X CD,  XP-Pro</v>
          </cell>
          <cell r="G501">
            <v>428.16</v>
          </cell>
          <cell r="H501">
            <v>427.9</v>
          </cell>
          <cell r="I501">
            <v>428.16</v>
          </cell>
        </row>
        <row r="502">
          <cell r="C502" t="str">
            <v>842221A</v>
          </cell>
          <cell r="D502" t="str">
            <v>IIPC</v>
          </cell>
          <cell r="E502" t="str">
            <v>ASEAN</v>
          </cell>
          <cell r="F502" t="str">
            <v>Prescott 3.0Ghz, 256MB, 40GB S, 48XCD,  XP-Pro</v>
          </cell>
          <cell r="G502">
            <v>434.24</v>
          </cell>
          <cell r="H502">
            <v>433.97</v>
          </cell>
          <cell r="I502">
            <v>434.24</v>
          </cell>
        </row>
        <row r="503">
          <cell r="C503" t="str">
            <v>842221Q</v>
          </cell>
          <cell r="D503" t="str">
            <v>IIPC</v>
          </cell>
          <cell r="E503" t="str">
            <v>ASEAN</v>
          </cell>
          <cell r="F503" t="str">
            <v>Prescott 3.0Ghz/800, 256MB, 40GB S, 48X CD,  XP-Pro</v>
          </cell>
          <cell r="G503">
            <v>434.24</v>
          </cell>
          <cell r="H503">
            <v>433.97</v>
          </cell>
          <cell r="I503">
            <v>434.24</v>
          </cell>
        </row>
        <row r="504">
          <cell r="C504" t="str">
            <v>842232A</v>
          </cell>
          <cell r="D504" t="str">
            <v>IIPC</v>
          </cell>
          <cell r="E504" t="str">
            <v>ASEAN</v>
          </cell>
          <cell r="F504" t="str">
            <v>P4 3.2Ghz/IM, 512MB, 40GB S, CDRW, XP-Pro</v>
          </cell>
          <cell r="G504">
            <v>497.87</v>
          </cell>
          <cell r="H504">
            <v>497.96</v>
          </cell>
          <cell r="I504">
            <v>497.96</v>
          </cell>
        </row>
        <row r="505">
          <cell r="C505" t="str">
            <v>842233A</v>
          </cell>
          <cell r="D505" t="str">
            <v>IIPC</v>
          </cell>
          <cell r="E505" t="str">
            <v>ASEAN</v>
          </cell>
          <cell r="F505" t="str">
            <v>P4 3.2Ghz/IM, 512MB, 160GB S, RAMBO IV, XP-Pro, 128 PCI</v>
          </cell>
          <cell r="G505">
            <v>743.85</v>
          </cell>
          <cell r="H505">
            <v>743.93</v>
          </cell>
          <cell r="I505">
            <v>743.93</v>
          </cell>
        </row>
        <row r="506">
          <cell r="C506" t="str">
            <v>842321A</v>
          </cell>
          <cell r="D506" t="str">
            <v>IIPC</v>
          </cell>
          <cell r="E506" t="str">
            <v>ASEAN</v>
          </cell>
          <cell r="F506" t="str">
            <v>P43.0G/IM, 256MB, 80GB S, CDRW, XP-H</v>
          </cell>
          <cell r="G506">
            <v>462.36</v>
          </cell>
          <cell r="H506">
            <v>462.09</v>
          </cell>
          <cell r="I506">
            <v>462.36</v>
          </cell>
        </row>
        <row r="507">
          <cell r="C507" t="str">
            <v>842333A</v>
          </cell>
          <cell r="D507" t="str">
            <v>IIPC</v>
          </cell>
          <cell r="E507" t="str">
            <v>ASEAN</v>
          </cell>
          <cell r="F507" t="str">
            <v>P43.2G/IM, 512MB, 80GB S, COMBO, XP-H, PCI 64</v>
          </cell>
          <cell r="G507">
            <v>584.59</v>
          </cell>
          <cell r="H507">
            <v>584.67999999999995</v>
          </cell>
          <cell r="I507">
            <v>584.67999999999995</v>
          </cell>
        </row>
        <row r="508">
          <cell r="C508" t="str">
            <v>842531A</v>
          </cell>
          <cell r="D508" t="str">
            <v>IIPC</v>
          </cell>
          <cell r="E508" t="str">
            <v>ASEAN</v>
          </cell>
          <cell r="F508" t="str">
            <v>SFF P43.2G/800 IM, 256MB, 80GB S, COMBO, XP-H</v>
          </cell>
          <cell r="G508">
            <v>501.38</v>
          </cell>
          <cell r="H508">
            <v>501.52</v>
          </cell>
          <cell r="I508">
            <v>501.52</v>
          </cell>
        </row>
        <row r="509">
          <cell r="C509" t="str">
            <v>8183BEA</v>
          </cell>
          <cell r="D509" t="str">
            <v>IIPC</v>
          </cell>
          <cell r="E509" t="str">
            <v>ASEAN</v>
          </cell>
          <cell r="F509" t="str">
            <v>SFF, North 2.8Ghz, 256MB, 40GB72, 48XCD, XP-Pro</v>
          </cell>
          <cell r="G509">
            <v>397.87</v>
          </cell>
          <cell r="H509">
            <v>398.22</v>
          </cell>
          <cell r="I509">
            <v>398.22</v>
          </cell>
        </row>
        <row r="510">
          <cell r="C510" t="str">
            <v>8183BGA</v>
          </cell>
          <cell r="D510" t="str">
            <v>IIPC</v>
          </cell>
          <cell r="E510" t="str">
            <v>ASEAN</v>
          </cell>
          <cell r="F510" t="str">
            <v>SFF, North 2.8Ghz, 256MB, 40GB72, 48XCD, XP-Pro</v>
          </cell>
          <cell r="G510">
            <v>402.35</v>
          </cell>
          <cell r="H510">
            <v>402.7</v>
          </cell>
          <cell r="I510">
            <v>402.7</v>
          </cell>
        </row>
        <row r="511">
          <cell r="C511" t="str">
            <v>8183BGT</v>
          </cell>
          <cell r="D511" t="str">
            <v>IIPC</v>
          </cell>
          <cell r="E511" t="str">
            <v>ASEAN</v>
          </cell>
          <cell r="F511" t="str">
            <v>SFF, North 2.8Ghz, 256MB, 40GB72, 48XCD, XP-Pro</v>
          </cell>
          <cell r="G511">
            <v>402.35</v>
          </cell>
          <cell r="H511">
            <v>402.7</v>
          </cell>
          <cell r="I511">
            <v>402.7</v>
          </cell>
        </row>
        <row r="512">
          <cell r="C512" t="str">
            <v>8183D7A</v>
          </cell>
          <cell r="D512" t="str">
            <v>IIPC</v>
          </cell>
          <cell r="E512" t="str">
            <v>ASEAN</v>
          </cell>
          <cell r="F512" t="str">
            <v>SFF, North 3.0Ghz, 512MB, 40GB72, 48XCD, XP-Pro</v>
          </cell>
          <cell r="G512">
            <v>423.98</v>
          </cell>
          <cell r="H512">
            <v>424.68</v>
          </cell>
          <cell r="I512">
            <v>424.68</v>
          </cell>
        </row>
        <row r="513">
          <cell r="C513" t="str">
            <v>8183D8A</v>
          </cell>
          <cell r="D513" t="str">
            <v>IIPC</v>
          </cell>
          <cell r="E513" t="str">
            <v>ASEAN</v>
          </cell>
          <cell r="F513" t="str">
            <v>SFF, P4 3.0Ghz, 256MB, 40GB72, 48X CD, XP-Pro</v>
          </cell>
          <cell r="G513">
            <v>397.87</v>
          </cell>
          <cell r="H513">
            <v>398.22</v>
          </cell>
          <cell r="I513">
            <v>398.22</v>
          </cell>
        </row>
        <row r="514">
          <cell r="C514" t="str">
            <v>8183D8T</v>
          </cell>
          <cell r="D514" t="str">
            <v>IIPC</v>
          </cell>
          <cell r="E514" t="str">
            <v>ASEAN</v>
          </cell>
          <cell r="F514" t="str">
            <v>SFF, P4 3.0Ghz, 256MB, 40GB72, 48X CD, XP-Pro</v>
          </cell>
          <cell r="G514">
            <v>397.87</v>
          </cell>
          <cell r="H514">
            <v>398.22</v>
          </cell>
          <cell r="I514">
            <v>398.22</v>
          </cell>
        </row>
        <row r="515">
          <cell r="C515" t="str">
            <v>8183LA9</v>
          </cell>
          <cell r="D515" t="str">
            <v>IIPC</v>
          </cell>
          <cell r="E515" t="str">
            <v>ASEAN</v>
          </cell>
          <cell r="F515" t="str">
            <v>SFF, P4 3.0Ghz/800, 256MB, 40GB, CD RW, XP-Pro</v>
          </cell>
          <cell r="G515">
            <v>408.99</v>
          </cell>
          <cell r="H515">
            <v>409.34</v>
          </cell>
          <cell r="I515">
            <v>409.34</v>
          </cell>
        </row>
        <row r="516">
          <cell r="C516" t="str">
            <v>8183LT9</v>
          </cell>
          <cell r="D516" t="str">
            <v>IIPC</v>
          </cell>
          <cell r="E516" t="str">
            <v>ASEAN</v>
          </cell>
          <cell r="F516" t="str">
            <v>SFF, P4 3.0Ghz/800, 256MB, 80GB, 48X CD, XP-Pro</v>
          </cell>
          <cell r="G516">
            <v>405.31</v>
          </cell>
          <cell r="H516">
            <v>405.66</v>
          </cell>
          <cell r="I516">
            <v>405.66</v>
          </cell>
        </row>
        <row r="517">
          <cell r="C517" t="str">
            <v>8183PAE</v>
          </cell>
          <cell r="D517" t="str">
            <v>IIPC</v>
          </cell>
          <cell r="E517" t="str">
            <v>ASEAN</v>
          </cell>
          <cell r="F517" t="str">
            <v>SFF, P4 3.0Ghz/800, 256MB, 40GB72, XP-Pro</v>
          </cell>
          <cell r="G517">
            <v>387.49</v>
          </cell>
          <cell r="H517">
            <v>387.85</v>
          </cell>
          <cell r="I517">
            <v>387.85</v>
          </cell>
        </row>
        <row r="518">
          <cell r="C518" t="str">
            <v>8184D7A</v>
          </cell>
          <cell r="D518" t="str">
            <v>IIPC</v>
          </cell>
          <cell r="E518" t="str">
            <v>ASEAN</v>
          </cell>
          <cell r="F518" t="str">
            <v>SFF, P4 3.0G/800, 512MB, 40G, 48X CD, XP-P</v>
          </cell>
          <cell r="G518">
            <v>423.38</v>
          </cell>
          <cell r="H518">
            <v>424.08</v>
          </cell>
          <cell r="I518">
            <v>424.08</v>
          </cell>
        </row>
        <row r="519">
          <cell r="C519" t="str">
            <v>8184D7T</v>
          </cell>
          <cell r="D519" t="str">
            <v>IIPC</v>
          </cell>
          <cell r="E519" t="str">
            <v>ASEAN</v>
          </cell>
          <cell r="F519" t="str">
            <v>SFF, P4 3.0G/800, 512MB, 40G, 48X CD, XP-P</v>
          </cell>
          <cell r="G519">
            <v>423.38</v>
          </cell>
          <cell r="H519">
            <v>424.08</v>
          </cell>
          <cell r="I519">
            <v>424.08</v>
          </cell>
        </row>
        <row r="520">
          <cell r="C520" t="str">
            <v>8184KAZ</v>
          </cell>
          <cell r="D520" t="str">
            <v>IIPC</v>
          </cell>
          <cell r="E520" t="str">
            <v>ASEAN</v>
          </cell>
          <cell r="F520" t="str">
            <v>SFF, Cel Pres 2.53G/533, 256MB, 40G, XP-P</v>
          </cell>
          <cell r="G520">
            <v>258.98</v>
          </cell>
          <cell r="H520">
            <v>259.33</v>
          </cell>
          <cell r="I520">
            <v>259.33</v>
          </cell>
        </row>
        <row r="521">
          <cell r="C521" t="str">
            <v>8184KT7</v>
          </cell>
          <cell r="D521" t="str">
            <v>IIPC</v>
          </cell>
          <cell r="E521" t="str">
            <v>ASEAN</v>
          </cell>
          <cell r="F521" t="str">
            <v>SFF, P4 3.0G/800, 256MB, 80G, 48X CD, XP-P</v>
          </cell>
          <cell r="G521">
            <v>404.71</v>
          </cell>
          <cell r="H521">
            <v>405.06</v>
          </cell>
          <cell r="I521">
            <v>405.06</v>
          </cell>
        </row>
        <row r="522">
          <cell r="C522" t="str">
            <v>8184PAC</v>
          </cell>
          <cell r="D522" t="str">
            <v>IIPC</v>
          </cell>
          <cell r="E522" t="str">
            <v>ASEAN</v>
          </cell>
          <cell r="F522" t="str">
            <v>SFF, P4 3.0G/800, 256MB, 40G, CDRW, XP-P</v>
          </cell>
          <cell r="G522">
            <v>408.39</v>
          </cell>
          <cell r="H522">
            <v>408.74</v>
          </cell>
          <cell r="I522">
            <v>408.74</v>
          </cell>
        </row>
        <row r="523">
          <cell r="C523" t="str">
            <v>8183GNA</v>
          </cell>
          <cell r="D523" t="str">
            <v>IIPC</v>
          </cell>
          <cell r="E523" t="str">
            <v>ASEAN</v>
          </cell>
          <cell r="F523" t="str">
            <v>SFF, P4 Pres 3.2/800, 512MB, 40GB72, 16XDVD, Giga, XP-Pro</v>
          </cell>
          <cell r="G523">
            <v>467.28</v>
          </cell>
          <cell r="H523">
            <v>467.98</v>
          </cell>
          <cell r="I523">
            <v>467.98</v>
          </cell>
        </row>
        <row r="524">
          <cell r="C524" t="str">
            <v>818432A</v>
          </cell>
          <cell r="D524" t="str">
            <v>IIPC</v>
          </cell>
          <cell r="E524" t="str">
            <v>ASEAN</v>
          </cell>
          <cell r="F524" t="str">
            <v>SFF, P4 Pres 3.2/800, 512MB, 40GB72, 16XDVD, Giga, XP-Pro</v>
          </cell>
          <cell r="G524">
            <v>467.69</v>
          </cell>
          <cell r="H524">
            <v>468.4</v>
          </cell>
          <cell r="I524">
            <v>468.4</v>
          </cell>
        </row>
        <row r="525">
          <cell r="C525" t="str">
            <v>818314A</v>
          </cell>
          <cell r="D525" t="str">
            <v>IIPC</v>
          </cell>
          <cell r="E525" t="str">
            <v>ASEAN</v>
          </cell>
          <cell r="F525" t="str">
            <v>SFF, North 2.4 Ghz, 128MB, 40GB72, 48X CD, XP-Pro</v>
          </cell>
          <cell r="G525">
            <v>382.26</v>
          </cell>
          <cell r="H525">
            <v>382.26</v>
          </cell>
          <cell r="I525">
            <v>382.26</v>
          </cell>
        </row>
        <row r="526">
          <cell r="C526" t="str">
            <v>818321A</v>
          </cell>
          <cell r="D526" t="str">
            <v>IIPC</v>
          </cell>
          <cell r="E526" t="str">
            <v>ASEAN</v>
          </cell>
          <cell r="F526" t="str">
            <v>SFF, P4 2.66 Ghz, 256MB, 40GB72, 48X CD, XP-Pro</v>
          </cell>
          <cell r="G526">
            <v>378.14</v>
          </cell>
          <cell r="H526">
            <v>378.49</v>
          </cell>
          <cell r="I526">
            <v>378.49</v>
          </cell>
        </row>
        <row r="527">
          <cell r="C527" t="str">
            <v>818321T</v>
          </cell>
          <cell r="D527" t="str">
            <v>IIPC</v>
          </cell>
          <cell r="E527" t="str">
            <v>ASEAN</v>
          </cell>
          <cell r="F527" t="str">
            <v>SFF, North 2.66 Ghz, 256MB, 40GB72, 48X CD, XP-Pro</v>
          </cell>
          <cell r="G527">
            <v>378.14</v>
          </cell>
          <cell r="H527">
            <v>378.49</v>
          </cell>
          <cell r="I527">
            <v>378.49</v>
          </cell>
        </row>
        <row r="528">
          <cell r="C528" t="str">
            <v>818326A</v>
          </cell>
          <cell r="D528" t="str">
            <v>IIPC</v>
          </cell>
          <cell r="E528" t="str">
            <v>ASEAN</v>
          </cell>
          <cell r="F528" t="str">
            <v>SFF, North 2.66 Ghz, 256MB, 40GB72, 48X CD, XP-Pro</v>
          </cell>
          <cell r="G528">
            <v>398.07</v>
          </cell>
          <cell r="H528">
            <v>398.42</v>
          </cell>
          <cell r="I528">
            <v>398.42</v>
          </cell>
        </row>
        <row r="529">
          <cell r="C529" t="str">
            <v>81833HA</v>
          </cell>
          <cell r="D529" t="str">
            <v>IIPC</v>
          </cell>
          <cell r="E529" t="str">
            <v>ASEAN</v>
          </cell>
          <cell r="F529" t="str">
            <v>SFF, P4 2.8Ghz, 256MB, 40GB72, 48X CD, XP-Pro</v>
          </cell>
          <cell r="G529">
            <v>398.07</v>
          </cell>
          <cell r="H529">
            <v>398.42</v>
          </cell>
          <cell r="I529">
            <v>398.42</v>
          </cell>
        </row>
        <row r="530">
          <cell r="C530" t="str">
            <v>81833HT</v>
          </cell>
          <cell r="D530" t="str">
            <v>IIPC</v>
          </cell>
          <cell r="E530" t="str">
            <v>ASEAN</v>
          </cell>
          <cell r="F530" t="str">
            <v>SFF, North 2.8Ghz, 256MB, 40GB72, 48X CD, XP-Pro</v>
          </cell>
          <cell r="G530">
            <v>398.07</v>
          </cell>
          <cell r="H530">
            <v>398.42</v>
          </cell>
          <cell r="I530">
            <v>398.42</v>
          </cell>
        </row>
        <row r="531">
          <cell r="C531" t="str">
            <v>818341A</v>
          </cell>
          <cell r="D531" t="str">
            <v>IIPC</v>
          </cell>
          <cell r="E531" t="str">
            <v>ASEAN</v>
          </cell>
          <cell r="F531" t="str">
            <v>SFF, North 3.2 Ghz, 256MB, 40GB72, 48X CD, XP-Pro</v>
          </cell>
          <cell r="G531">
            <v>426.73</v>
          </cell>
          <cell r="H531">
            <v>427.08</v>
          </cell>
          <cell r="I531">
            <v>427.08</v>
          </cell>
        </row>
        <row r="532">
          <cell r="C532" t="str">
            <v>818343A</v>
          </cell>
          <cell r="D532" t="str">
            <v>IIPC</v>
          </cell>
          <cell r="E532" t="str">
            <v>ASEAN</v>
          </cell>
          <cell r="F532" t="str">
            <v>SFF, North 3.0 Ghz, 512MB, 40GB72, 16XDVD, XP-Pro</v>
          </cell>
          <cell r="G532">
            <v>433.49</v>
          </cell>
          <cell r="H532">
            <v>434.2</v>
          </cell>
          <cell r="I532">
            <v>434.2</v>
          </cell>
        </row>
        <row r="533">
          <cell r="C533" t="str">
            <v>81834HA</v>
          </cell>
          <cell r="D533" t="str">
            <v>IIPC</v>
          </cell>
          <cell r="E533" t="str">
            <v>ASEAN</v>
          </cell>
          <cell r="F533" t="str">
            <v>SFF, North 3.0Ghz, 256MB, 40GB72, 48X CD, XP-Pro</v>
          </cell>
          <cell r="G533">
            <v>400.32</v>
          </cell>
          <cell r="H533">
            <v>400.67</v>
          </cell>
          <cell r="I533">
            <v>400.67</v>
          </cell>
        </row>
        <row r="534">
          <cell r="C534" t="str">
            <v>81834JA</v>
          </cell>
          <cell r="D534" t="str">
            <v>IIPC</v>
          </cell>
          <cell r="E534" t="str">
            <v>ASEAN</v>
          </cell>
          <cell r="F534" t="str">
            <v>SFF, North 3.0Ghz, 512MB, 80GB, DVD, XP-Pro, POV</v>
          </cell>
          <cell r="G534">
            <v>430.35</v>
          </cell>
          <cell r="H534">
            <v>431.05</v>
          </cell>
          <cell r="I534">
            <v>431.05</v>
          </cell>
        </row>
        <row r="535">
          <cell r="C535" t="str">
            <v>81834KA</v>
          </cell>
          <cell r="D535" t="str">
            <v>IIPC</v>
          </cell>
          <cell r="E535" t="str">
            <v>ASEAN</v>
          </cell>
          <cell r="F535" t="str">
            <v>SFF, North 3.0Ghz, 512MB, 80GB72, 16XDVD, XP-Pro</v>
          </cell>
          <cell r="G535">
            <v>434.83</v>
          </cell>
          <cell r="H535">
            <v>435.53</v>
          </cell>
          <cell r="I535">
            <v>435.53</v>
          </cell>
        </row>
        <row r="536">
          <cell r="C536" t="str">
            <v>81839BA</v>
          </cell>
          <cell r="D536" t="str">
            <v>IIPC</v>
          </cell>
          <cell r="E536" t="str">
            <v>ASEAN</v>
          </cell>
          <cell r="F536" t="str">
            <v>SFF, North 3.0 Ghz/800, 512MB, 40GB72, 48X CD, XP-Pro</v>
          </cell>
          <cell r="G536">
            <v>421.94</v>
          </cell>
          <cell r="H536">
            <v>422.64</v>
          </cell>
          <cell r="I536">
            <v>422.64</v>
          </cell>
        </row>
        <row r="537">
          <cell r="C537" t="str">
            <v>81839BT</v>
          </cell>
          <cell r="D537" t="str">
            <v>IIPC</v>
          </cell>
          <cell r="E537" t="str">
            <v>ASEAN</v>
          </cell>
          <cell r="F537" t="str">
            <v>SFF, North 3.0Ghz, 512MB, 40GB72, 48X CD, XP-Pro</v>
          </cell>
          <cell r="G537">
            <v>421.94</v>
          </cell>
          <cell r="H537">
            <v>422.64</v>
          </cell>
          <cell r="I537">
            <v>422.64</v>
          </cell>
        </row>
        <row r="538">
          <cell r="C538" t="str">
            <v>8183KAR</v>
          </cell>
          <cell r="D538" t="str">
            <v>IIPC</v>
          </cell>
          <cell r="E538" t="str">
            <v>ASEAN</v>
          </cell>
          <cell r="F538" t="str">
            <v>SFF, North 2.6Ghz, 256MB, 40GB72, 48X CD, XP-Pro</v>
          </cell>
          <cell r="G538">
            <v>393.59</v>
          </cell>
          <cell r="H538">
            <v>393.94</v>
          </cell>
          <cell r="I538">
            <v>393.94</v>
          </cell>
        </row>
        <row r="539">
          <cell r="C539" t="str">
            <v>8183KTR</v>
          </cell>
          <cell r="D539" t="str">
            <v>IIPC</v>
          </cell>
          <cell r="E539" t="str">
            <v>ASEAN</v>
          </cell>
          <cell r="F539" t="str">
            <v>SFF, North 2.6Ghz, 256MB, 40GB72, 48X CD, XP-Pro</v>
          </cell>
          <cell r="G539">
            <v>393.59</v>
          </cell>
          <cell r="H539">
            <v>393.94</v>
          </cell>
          <cell r="I539">
            <v>393.94</v>
          </cell>
        </row>
        <row r="540">
          <cell r="C540" t="str">
            <v>8183MAP</v>
          </cell>
          <cell r="D540" t="str">
            <v>IIPC</v>
          </cell>
          <cell r="E540" t="str">
            <v>ASEAN</v>
          </cell>
          <cell r="F540" t="str">
            <v>SFF, P4 3.0Ghz/800, 512MB, 40GB72, CD RW, XP-Pro</v>
          </cell>
          <cell r="G540">
            <v>429.01</v>
          </cell>
          <cell r="H540">
            <v>429.71</v>
          </cell>
          <cell r="I540">
            <v>429.71</v>
          </cell>
        </row>
        <row r="541">
          <cell r="C541" t="str">
            <v>8183MAQ</v>
          </cell>
          <cell r="D541" t="str">
            <v>IIPC</v>
          </cell>
          <cell r="E541" t="str">
            <v>ASEAN</v>
          </cell>
          <cell r="F541" t="str">
            <v>SFF, P4 3.0Ghz/800, 512MB, 40GB72, XP-Pro</v>
          </cell>
          <cell r="G541">
            <v>405.73</v>
          </cell>
          <cell r="H541">
            <v>406.43</v>
          </cell>
          <cell r="I541">
            <v>406.43</v>
          </cell>
        </row>
        <row r="542">
          <cell r="C542" t="str">
            <v>8183U2A</v>
          </cell>
          <cell r="D542" t="str">
            <v>IIPC</v>
          </cell>
          <cell r="E542" t="str">
            <v>ASEAN</v>
          </cell>
          <cell r="F542" t="str">
            <v>SFF, Cel Prescott 2.53Ghz/533, 512MB, 40GB, XP-Pro</v>
          </cell>
          <cell r="G542">
            <v>280.08999999999997</v>
          </cell>
          <cell r="H542">
            <v>280.79000000000002</v>
          </cell>
          <cell r="I542">
            <v>280.79000000000002</v>
          </cell>
        </row>
        <row r="543">
          <cell r="C543" t="str">
            <v>8183U3A</v>
          </cell>
          <cell r="D543" t="str">
            <v>IIPC</v>
          </cell>
          <cell r="E543" t="str">
            <v>ASEAN</v>
          </cell>
          <cell r="F543" t="str">
            <v>SFF, Cel Prescott 2.8Ghz/533, 256MB, 40GB72, 48X CD, XP-Pro</v>
          </cell>
          <cell r="G543">
            <v>280.92</v>
          </cell>
          <cell r="H543">
            <v>281.27</v>
          </cell>
          <cell r="I543">
            <v>281.27</v>
          </cell>
        </row>
        <row r="544">
          <cell r="C544" t="str">
            <v>8183ULA</v>
          </cell>
          <cell r="D544" t="str">
            <v>IIPC</v>
          </cell>
          <cell r="E544" t="str">
            <v>ASEAN</v>
          </cell>
          <cell r="F544" t="str">
            <v>SFF, P4 2.8Ghz/533, 256MB, 40GB72, 48X CD, XP-Pro</v>
          </cell>
          <cell r="G544">
            <v>382.43</v>
          </cell>
          <cell r="H544">
            <v>382.78</v>
          </cell>
          <cell r="I544">
            <v>382.78</v>
          </cell>
        </row>
        <row r="545">
          <cell r="C545" t="str">
            <v>8183XXX</v>
          </cell>
          <cell r="D545" t="str">
            <v>IIPC</v>
          </cell>
          <cell r="E545" t="str">
            <v>ASEAN</v>
          </cell>
          <cell r="F545" t="str">
            <v>SFF, North 2.4 Ghz, 256MB, 40GB72, 48X CD, XP-Pro</v>
          </cell>
          <cell r="G545">
            <v>378.14</v>
          </cell>
          <cell r="H545">
            <v>378.49</v>
          </cell>
          <cell r="I545">
            <v>378.49</v>
          </cell>
        </row>
        <row r="546">
          <cell r="C546" t="str">
            <v>818421A</v>
          </cell>
          <cell r="D546" t="str">
            <v>IIPC</v>
          </cell>
          <cell r="E546" t="str">
            <v>ASEAN</v>
          </cell>
          <cell r="F546" t="str">
            <v>SFF, North 2.66Ghz, 256MB, 40GB72, 48X CD, XP-Pro,</v>
          </cell>
          <cell r="G546">
            <v>377.39</v>
          </cell>
          <cell r="H546">
            <v>377.74</v>
          </cell>
          <cell r="I546">
            <v>377.74</v>
          </cell>
        </row>
        <row r="547">
          <cell r="C547" t="str">
            <v>818431A</v>
          </cell>
          <cell r="D547" t="str">
            <v>IIPC</v>
          </cell>
          <cell r="E547" t="str">
            <v>ASEAN</v>
          </cell>
          <cell r="F547" t="str">
            <v>SFF, North 2.8 Ghz, 256MB, 40GB72, 48X CD, XP-Pro, Giga</v>
          </cell>
          <cell r="G547">
            <v>381.02</v>
          </cell>
          <cell r="H547">
            <v>381.37</v>
          </cell>
          <cell r="I547">
            <v>381.37</v>
          </cell>
        </row>
        <row r="548">
          <cell r="C548" t="str">
            <v>818431T</v>
          </cell>
          <cell r="D548" t="str">
            <v>IIPC</v>
          </cell>
          <cell r="E548" t="str">
            <v>ASEAN</v>
          </cell>
          <cell r="F548" t="str">
            <v>SFF, North 2.8 Ghz, 256MB, 40GB72, 48X CD, XP-Pro, Giga</v>
          </cell>
          <cell r="G548">
            <v>381.02</v>
          </cell>
          <cell r="H548">
            <v>381.37</v>
          </cell>
          <cell r="I548">
            <v>381.37</v>
          </cell>
        </row>
        <row r="549">
          <cell r="C549" t="str">
            <v>818436A</v>
          </cell>
          <cell r="D549" t="str">
            <v>IIPC</v>
          </cell>
          <cell r="E549" t="str">
            <v>ASEAN</v>
          </cell>
          <cell r="F549" t="str">
            <v>SFF, North 2.8 Ghz, 512MB, 40GB72, 48X CD, XP-Pro, Giga</v>
          </cell>
          <cell r="G549">
            <v>419.7</v>
          </cell>
          <cell r="H549">
            <v>420.4</v>
          </cell>
          <cell r="I549">
            <v>420.4</v>
          </cell>
        </row>
        <row r="550">
          <cell r="C550" t="str">
            <v>818443A</v>
          </cell>
          <cell r="D550" t="str">
            <v>IIPC</v>
          </cell>
          <cell r="E550" t="str">
            <v>ASEAN</v>
          </cell>
          <cell r="F550" t="str">
            <v>SFF, North 3.0Ghz, 512MB, 40GB72, 16X DVD, XP-Pro</v>
          </cell>
          <cell r="G550">
            <v>433.49</v>
          </cell>
          <cell r="H550">
            <v>434.2</v>
          </cell>
          <cell r="I550">
            <v>434.2</v>
          </cell>
        </row>
        <row r="551">
          <cell r="C551" t="str">
            <v>8184MAH</v>
          </cell>
          <cell r="D551" t="str">
            <v>IIPC</v>
          </cell>
          <cell r="E551" t="str">
            <v>ASEAN</v>
          </cell>
          <cell r="F551" t="str">
            <v>SFF, P4 3.0Ghz/800, 512MB, 40GB, 48X CD, Dos</v>
          </cell>
          <cell r="G551">
            <v>423.5</v>
          </cell>
          <cell r="H551">
            <v>424.2</v>
          </cell>
          <cell r="I551">
            <v>424.2</v>
          </cell>
        </row>
        <row r="552">
          <cell r="C552" t="str">
            <v>8099B1A</v>
          </cell>
          <cell r="D552" t="str">
            <v>IIPC</v>
          </cell>
          <cell r="E552" t="str">
            <v>ASEAN</v>
          </cell>
          <cell r="F552" t="str">
            <v>SFF, Cel 2.93GHz/341, 80GB, 256MB, 48xCD-ROM, FDD, XPP</v>
          </cell>
          <cell r="G552">
            <v>326.16000000000003</v>
          </cell>
          <cell r="H552">
            <v>326.18</v>
          </cell>
          <cell r="I552">
            <v>326.18</v>
          </cell>
        </row>
        <row r="553">
          <cell r="C553" t="str">
            <v>8099B1T</v>
          </cell>
          <cell r="D553" t="str">
            <v>IIPC</v>
          </cell>
          <cell r="E553" t="str">
            <v>ASEAN</v>
          </cell>
          <cell r="F553" t="str">
            <v>SFF, Cel 2.93GHz/341, 80GB, 256MB, 48xCD-ROM, FDD, XPP</v>
          </cell>
          <cell r="G553">
            <v>326.16000000000003</v>
          </cell>
          <cell r="H553">
            <v>326.18</v>
          </cell>
          <cell r="I553">
            <v>326.18</v>
          </cell>
        </row>
        <row r="554">
          <cell r="C554" t="str">
            <v>8110B1A</v>
          </cell>
          <cell r="D554" t="str">
            <v>IIPC</v>
          </cell>
          <cell r="E554" t="str">
            <v>ASEAN</v>
          </cell>
          <cell r="F554" t="str">
            <v>Celeron 2.93GHz/341, 80GB, 256MB, 48xCD-ROM, FDD, XPP</v>
          </cell>
          <cell r="G554">
            <v>324.56</v>
          </cell>
          <cell r="H554">
            <v>324.41000000000003</v>
          </cell>
          <cell r="I554">
            <v>324.56</v>
          </cell>
        </row>
        <row r="555">
          <cell r="C555" t="str">
            <v>8110B1T</v>
          </cell>
          <cell r="D555" t="str">
            <v>IIPC</v>
          </cell>
          <cell r="E555" t="str">
            <v>ASEAN</v>
          </cell>
          <cell r="F555" t="str">
            <v>Celeron 2.93GHz/341, 80GB, 256MB, 48xCD-ROM, FDD, XPP</v>
          </cell>
          <cell r="G555">
            <v>324.56</v>
          </cell>
          <cell r="H555">
            <v>324.41000000000003</v>
          </cell>
          <cell r="I555">
            <v>324.56</v>
          </cell>
        </row>
        <row r="556">
          <cell r="C556" t="str">
            <v>811222A</v>
          </cell>
          <cell r="D556" t="str">
            <v>IIPC</v>
          </cell>
          <cell r="E556" t="str">
            <v>ASEAN</v>
          </cell>
          <cell r="F556" t="str">
            <v>P4 3.0GHz/531, 80GB, 256MB, 48xCD-ROM, FDD, XPP</v>
          </cell>
          <cell r="G556">
            <v>431.21</v>
          </cell>
          <cell r="H556">
            <v>431.06</v>
          </cell>
          <cell r="I556">
            <v>431.21</v>
          </cell>
        </row>
        <row r="557">
          <cell r="C557" t="str">
            <v>811222T</v>
          </cell>
          <cell r="D557" t="str">
            <v>IIPC</v>
          </cell>
          <cell r="E557" t="str">
            <v>ASEAN</v>
          </cell>
          <cell r="F557" t="str">
            <v>P4 3.0GHz/531, 80GB, 256MB, 48xCD-ROM, FDD, XPP</v>
          </cell>
          <cell r="G557">
            <v>431.21</v>
          </cell>
          <cell r="H557">
            <v>431.06</v>
          </cell>
          <cell r="I557">
            <v>431.21</v>
          </cell>
        </row>
        <row r="558">
          <cell r="C558" t="str">
            <v>811232A</v>
          </cell>
          <cell r="D558" t="str">
            <v>IIPC</v>
          </cell>
          <cell r="E558" t="str">
            <v>ASEAN</v>
          </cell>
          <cell r="F558" t="str">
            <v>P4 3.2GHz/541, 80GB, 2*256MB, 48xCD-ROM, FDD, XPP</v>
          </cell>
          <cell r="G558">
            <v>483.73</v>
          </cell>
          <cell r="H558">
            <v>483.93</v>
          </cell>
          <cell r="I558">
            <v>483.93</v>
          </cell>
        </row>
        <row r="559">
          <cell r="C559" t="str">
            <v>811232T</v>
          </cell>
          <cell r="D559" t="str">
            <v>IIPC</v>
          </cell>
          <cell r="E559" t="str">
            <v>ASEAN</v>
          </cell>
          <cell r="F559" t="str">
            <v>P4 3.2GHz/541, 80GB, 2*256MB, 48xCD-ROM, FDD, XPP</v>
          </cell>
          <cell r="G559">
            <v>483.73</v>
          </cell>
          <cell r="H559">
            <v>483.93</v>
          </cell>
          <cell r="I559">
            <v>483.93</v>
          </cell>
        </row>
        <row r="560">
          <cell r="C560" t="str">
            <v>811325A</v>
          </cell>
          <cell r="D560" t="str">
            <v>IIPC</v>
          </cell>
          <cell r="E560" t="str">
            <v>ASEAN</v>
          </cell>
          <cell r="F560" t="str">
            <v>P4 3.0GHz/531, 80GB, 256MB, 48xCD-ROM, FDD, XPP</v>
          </cell>
          <cell r="G560">
            <v>431.21</v>
          </cell>
          <cell r="H560">
            <v>431.06</v>
          </cell>
          <cell r="I560">
            <v>431.21</v>
          </cell>
        </row>
        <row r="561">
          <cell r="C561" t="str">
            <v>811325T</v>
          </cell>
          <cell r="D561" t="str">
            <v>IIPC</v>
          </cell>
          <cell r="E561" t="str">
            <v>ASEAN</v>
          </cell>
          <cell r="F561" t="str">
            <v>P4 3.0GHz/531, 80GB, 256MB, 48xCD-ROM, FDD, XPP</v>
          </cell>
          <cell r="G561">
            <v>431.21</v>
          </cell>
          <cell r="H561">
            <v>431.06</v>
          </cell>
          <cell r="I561">
            <v>431.21</v>
          </cell>
        </row>
        <row r="562">
          <cell r="C562" t="str">
            <v>811328A</v>
          </cell>
          <cell r="D562" t="str">
            <v>IIPC</v>
          </cell>
          <cell r="E562" t="str">
            <v>ASEAN</v>
          </cell>
          <cell r="F562" t="str">
            <v>P4 3.0GHz/531, 80GB, 512MB, FDD, DVD, XPP</v>
          </cell>
          <cell r="G562">
            <v>459.28</v>
          </cell>
          <cell r="H562">
            <v>459.5</v>
          </cell>
          <cell r="I562">
            <v>459.5</v>
          </cell>
        </row>
        <row r="563">
          <cell r="C563" t="str">
            <v>811335A</v>
          </cell>
          <cell r="D563" t="str">
            <v>IIPC</v>
          </cell>
          <cell r="E563" t="str">
            <v>ASEAN</v>
          </cell>
          <cell r="F563" t="str">
            <v>P4 3.2GHz/541, 80GB, 512MB, 16xDVD-ROM, FDD, XPP</v>
          </cell>
          <cell r="G563">
            <v>490.18</v>
          </cell>
          <cell r="H563">
            <v>490.39</v>
          </cell>
          <cell r="I563">
            <v>490.39</v>
          </cell>
        </row>
        <row r="564">
          <cell r="C564" t="str">
            <v>811335T</v>
          </cell>
          <cell r="D564" t="str">
            <v>IIPC</v>
          </cell>
          <cell r="E564" t="str">
            <v>ASEAN</v>
          </cell>
          <cell r="F564" t="str">
            <v>P4 3.2GHz/541, 80GB, 512MB, 16xDVD-ROM, FDD, XPP</v>
          </cell>
          <cell r="G564">
            <v>490.18</v>
          </cell>
          <cell r="H564">
            <v>490.39</v>
          </cell>
          <cell r="I564">
            <v>490.39</v>
          </cell>
        </row>
        <row r="565">
          <cell r="C565" t="str">
            <v>811337A</v>
          </cell>
          <cell r="D565" t="str">
            <v>IIPC</v>
          </cell>
          <cell r="E565" t="str">
            <v>ASEAN</v>
          </cell>
          <cell r="F565" t="str">
            <v>P4 3.2GHz/541, 80GB, 2*256MB, 16xDVD-ROM, FDD, XPP</v>
          </cell>
          <cell r="G565">
            <v>483.73</v>
          </cell>
          <cell r="H565">
            <v>483.93</v>
          </cell>
          <cell r="I565">
            <v>483.93</v>
          </cell>
        </row>
        <row r="566">
          <cell r="C566" t="str">
            <v>811337T</v>
          </cell>
          <cell r="D566" t="str">
            <v>IIPC</v>
          </cell>
          <cell r="E566" t="str">
            <v>ASEAN</v>
          </cell>
          <cell r="F566" t="str">
            <v>P4 3.2GHz/541, 80GB, 2*256MB, 16xDVD-ROM, FDD, XPP</v>
          </cell>
          <cell r="G566">
            <v>483.73</v>
          </cell>
          <cell r="H566">
            <v>483.93</v>
          </cell>
          <cell r="I566">
            <v>483.93</v>
          </cell>
        </row>
        <row r="567">
          <cell r="C567" t="str">
            <v>811338A</v>
          </cell>
          <cell r="D567" t="str">
            <v>IIPC</v>
          </cell>
          <cell r="E567" t="str">
            <v>ASEAN</v>
          </cell>
          <cell r="F567" t="str">
            <v>P4 3.2GHz/541, 80GB, 2*256MB, 16xDVD-ROM, FDD, XPP</v>
          </cell>
          <cell r="G567">
            <v>510.62</v>
          </cell>
          <cell r="H567">
            <v>510.82</v>
          </cell>
          <cell r="I567">
            <v>510.82</v>
          </cell>
        </row>
        <row r="568">
          <cell r="C568" t="str">
            <v>811338T</v>
          </cell>
          <cell r="D568" t="str">
            <v>IIPC</v>
          </cell>
          <cell r="E568" t="str">
            <v>ASEAN</v>
          </cell>
          <cell r="F568" t="str">
            <v>P4 3.2Ghz, 80GB, 2*256MB, FDD, CDROM, XPP</v>
          </cell>
          <cell r="G568">
            <v>510.62</v>
          </cell>
          <cell r="H568">
            <v>510.82</v>
          </cell>
          <cell r="I568">
            <v>510.82</v>
          </cell>
        </row>
        <row r="569">
          <cell r="C569" t="str">
            <v>811345A</v>
          </cell>
          <cell r="D569" t="str">
            <v>IIPC</v>
          </cell>
          <cell r="E569" t="str">
            <v>ASEAN</v>
          </cell>
          <cell r="F569" t="str">
            <v>P4 3.4GHz/551, 80GB, 512MB, 16xDVD-ROM, FDD, XPP</v>
          </cell>
          <cell r="G569">
            <v>547.85</v>
          </cell>
          <cell r="H569">
            <v>548.05999999999995</v>
          </cell>
          <cell r="I569">
            <v>548.05999999999995</v>
          </cell>
        </row>
        <row r="570">
          <cell r="C570" t="str">
            <v>811345T</v>
          </cell>
          <cell r="D570" t="str">
            <v>IIPC</v>
          </cell>
          <cell r="E570" t="str">
            <v>ASEAN</v>
          </cell>
          <cell r="F570" t="str">
            <v>P4 3.4GHz/551, 80GB, 512MB, 16xDVD-ROM, FDD, XPP</v>
          </cell>
          <cell r="G570">
            <v>547.85</v>
          </cell>
          <cell r="H570">
            <v>548.05999999999995</v>
          </cell>
          <cell r="I570">
            <v>548.05999999999995</v>
          </cell>
        </row>
        <row r="571">
          <cell r="C571" t="str">
            <v>8113D1A</v>
          </cell>
          <cell r="D571" t="str">
            <v>IIPC</v>
          </cell>
          <cell r="E571" t="str">
            <v>ASEAN</v>
          </cell>
          <cell r="F571" t="str">
            <v>P4 3.0GHz/630, 80GB, 512MB, FDD, DVD, XPP</v>
          </cell>
          <cell r="G571">
            <v>490.58</v>
          </cell>
          <cell r="H571">
            <v>464.85</v>
          </cell>
          <cell r="I571">
            <v>490.58</v>
          </cell>
        </row>
        <row r="572">
          <cell r="C572" t="str">
            <v>811429A</v>
          </cell>
          <cell r="D572" t="str">
            <v>IIPC</v>
          </cell>
          <cell r="E572" t="str">
            <v>ASEAN</v>
          </cell>
          <cell r="F572" t="str">
            <v>P4 3.0GHz/531, 80GB, 512MB, FDD, DVD, XPP</v>
          </cell>
          <cell r="G572">
            <v>459.28</v>
          </cell>
          <cell r="H572">
            <v>459.5</v>
          </cell>
          <cell r="I572">
            <v>459.5</v>
          </cell>
        </row>
        <row r="573">
          <cell r="C573" t="str">
            <v>811435A</v>
          </cell>
          <cell r="D573" t="str">
            <v>IIPC</v>
          </cell>
          <cell r="E573" t="str">
            <v>ASEAN</v>
          </cell>
          <cell r="F573" t="str">
            <v>P4 3.2GHz/541, 80GB, 512MB, 16xDVD-ROM, FDD, XPP</v>
          </cell>
          <cell r="G573">
            <v>490.18</v>
          </cell>
          <cell r="H573">
            <v>490.39</v>
          </cell>
          <cell r="I573">
            <v>490.39</v>
          </cell>
        </row>
        <row r="574">
          <cell r="C574" t="str">
            <v>811435T</v>
          </cell>
          <cell r="D574" t="str">
            <v>IIPC</v>
          </cell>
          <cell r="E574" t="str">
            <v>ASEAN</v>
          </cell>
          <cell r="F574" t="str">
            <v>P4 3.2GHz/541, 80GB, 512MB, 16xDVD-ROM, FDD, XPP</v>
          </cell>
          <cell r="G574">
            <v>490.18</v>
          </cell>
          <cell r="H574">
            <v>490.39</v>
          </cell>
          <cell r="I574">
            <v>490.39</v>
          </cell>
        </row>
        <row r="575">
          <cell r="C575" t="str">
            <v>811445A</v>
          </cell>
          <cell r="D575" t="str">
            <v>IIPC</v>
          </cell>
          <cell r="E575" t="str">
            <v>ASEAN</v>
          </cell>
          <cell r="F575" t="str">
            <v>P4 3.4GHz/551, 80GB, 512MB, 16xDVD-ROM, FDD, XPP</v>
          </cell>
          <cell r="G575">
            <v>547.85</v>
          </cell>
          <cell r="H575">
            <v>548.05999999999995</v>
          </cell>
          <cell r="I575">
            <v>548.05999999999995</v>
          </cell>
        </row>
        <row r="576">
          <cell r="C576" t="str">
            <v>811445T</v>
          </cell>
          <cell r="D576" t="str">
            <v>IIPC</v>
          </cell>
          <cell r="E576" t="str">
            <v>ASEAN</v>
          </cell>
          <cell r="F576" t="str">
            <v>P4 3.4GHz/551, 80GB, 512MB, 16xDVD-ROM, FDD, XPP</v>
          </cell>
          <cell r="G576">
            <v>547.85</v>
          </cell>
          <cell r="H576">
            <v>548.05999999999995</v>
          </cell>
          <cell r="I576">
            <v>548.05999999999995</v>
          </cell>
        </row>
        <row r="577">
          <cell r="C577" t="str">
            <v>8114D1A</v>
          </cell>
          <cell r="D577" t="str">
            <v>IIPC</v>
          </cell>
          <cell r="E577" t="str">
            <v>ASEAN</v>
          </cell>
          <cell r="F577" t="str">
            <v>P4 3.0GHz/630, 80GB, 512MB, FDD, DVD, XPP</v>
          </cell>
          <cell r="G577">
            <v>490.58</v>
          </cell>
          <cell r="H577">
            <v>464.85</v>
          </cell>
          <cell r="I577">
            <v>490.58</v>
          </cell>
        </row>
        <row r="578">
          <cell r="C578" t="str">
            <v>811545A</v>
          </cell>
          <cell r="D578" t="str">
            <v>IIPC</v>
          </cell>
          <cell r="E578" t="str">
            <v>ASEAN</v>
          </cell>
          <cell r="F578" t="str">
            <v>P4 3.4GHz/551, 80GB, 512MB, 16xDVD-ROM, FDD, XPP</v>
          </cell>
          <cell r="G578">
            <v>547.85</v>
          </cell>
          <cell r="H578">
            <v>548.05999999999995</v>
          </cell>
          <cell r="I578">
            <v>548.05999999999995</v>
          </cell>
        </row>
        <row r="579">
          <cell r="C579" t="str">
            <v>811545T</v>
          </cell>
          <cell r="D579" t="str">
            <v>IIPC</v>
          </cell>
          <cell r="E579" t="str">
            <v>ASEAN</v>
          </cell>
          <cell r="F579" t="str">
            <v>P4 3.4GHz/551, 80GB, 512MB, 16xDVD-ROM, FDD, XPP</v>
          </cell>
          <cell r="G579">
            <v>547.85</v>
          </cell>
          <cell r="H579">
            <v>548.05999999999995</v>
          </cell>
          <cell r="I579">
            <v>548.05999999999995</v>
          </cell>
        </row>
        <row r="580">
          <cell r="C580" t="str">
            <v>811621A</v>
          </cell>
          <cell r="D580" t="str">
            <v>IIPC</v>
          </cell>
          <cell r="E580" t="str">
            <v>ASEAN</v>
          </cell>
          <cell r="F580" t="str">
            <v>P4 3.0GHz/531, 80GB, 256MB, 48xCD-ROM, FDD, XPP</v>
          </cell>
          <cell r="G580">
            <v>432.81</v>
          </cell>
          <cell r="H580">
            <v>432.83</v>
          </cell>
          <cell r="I580">
            <v>432.83</v>
          </cell>
        </row>
        <row r="581">
          <cell r="C581" t="str">
            <v>811621T</v>
          </cell>
          <cell r="D581" t="str">
            <v>IIPC</v>
          </cell>
          <cell r="E581" t="str">
            <v>ASEAN</v>
          </cell>
          <cell r="F581" t="str">
            <v>P4 3.0GHz/531, 80GB, 256MB, 48xCD-ROM, FDD, XPP</v>
          </cell>
          <cell r="G581">
            <v>432.81</v>
          </cell>
          <cell r="H581">
            <v>432.83</v>
          </cell>
          <cell r="I581">
            <v>432.83</v>
          </cell>
        </row>
        <row r="582">
          <cell r="C582" t="str">
            <v>811631A</v>
          </cell>
          <cell r="D582" t="str">
            <v>IIPC</v>
          </cell>
          <cell r="E582" t="str">
            <v>ASEAN</v>
          </cell>
          <cell r="F582" t="str">
            <v>P4 3.2GHz/541, 80GB, 2*256MB, 48xCD-ROM, FDD, XPP</v>
          </cell>
          <cell r="G582">
            <v>485.33</v>
          </cell>
          <cell r="H582">
            <v>485.7</v>
          </cell>
          <cell r="I582">
            <v>485.7</v>
          </cell>
        </row>
        <row r="583">
          <cell r="C583" t="str">
            <v>811631T</v>
          </cell>
          <cell r="D583" t="str">
            <v>IIPC</v>
          </cell>
          <cell r="E583" t="str">
            <v>ASEAN</v>
          </cell>
          <cell r="F583" t="str">
            <v>P4 3.0GHz/541, 80GB, 2*256MB, 16xDVD-ROM, FDD, XPP</v>
          </cell>
          <cell r="G583">
            <v>485.33</v>
          </cell>
          <cell r="H583">
            <v>485.7</v>
          </cell>
          <cell r="I583">
            <v>485.7</v>
          </cell>
        </row>
        <row r="584">
          <cell r="C584" t="str">
            <v>821526A</v>
          </cell>
          <cell r="D584" t="str">
            <v>IIPC</v>
          </cell>
          <cell r="E584" t="str">
            <v>ASEAN</v>
          </cell>
          <cell r="F584" t="str">
            <v>P4 3.0GHz/531, 80GB, 256MB, 48xCD-ROM, FDD, XPP</v>
          </cell>
          <cell r="G584">
            <v>432.81</v>
          </cell>
          <cell r="H584">
            <v>432.83</v>
          </cell>
          <cell r="I584">
            <v>432.83</v>
          </cell>
        </row>
        <row r="585">
          <cell r="C585" t="str">
            <v>821526T</v>
          </cell>
          <cell r="D585" t="str">
            <v>IIPC</v>
          </cell>
          <cell r="E585" t="str">
            <v>ASEAN</v>
          </cell>
          <cell r="F585" t="str">
            <v>P4 3.0GHz/531, 80GB, 256MB, 48xCD-ROM, FDD, XPP</v>
          </cell>
          <cell r="G585">
            <v>432.81</v>
          </cell>
          <cell r="H585">
            <v>432.83</v>
          </cell>
          <cell r="I585">
            <v>432.83</v>
          </cell>
        </row>
        <row r="586">
          <cell r="C586" t="str">
            <v>821529A</v>
          </cell>
          <cell r="D586" t="str">
            <v>IIPC</v>
          </cell>
          <cell r="E586" t="str">
            <v>ASEAN</v>
          </cell>
          <cell r="F586" t="str">
            <v>SFF P4 3.0GHz/531, 80GB, 512MB, FDD, DVD, XPP</v>
          </cell>
          <cell r="G586">
            <v>461.69</v>
          </cell>
          <cell r="H586">
            <v>462.08</v>
          </cell>
          <cell r="I586">
            <v>462.08</v>
          </cell>
        </row>
        <row r="587">
          <cell r="C587" t="str">
            <v>821535A</v>
          </cell>
          <cell r="D587" t="str">
            <v>IIPC</v>
          </cell>
          <cell r="E587" t="str">
            <v>ASEAN</v>
          </cell>
          <cell r="F587" t="str">
            <v>P4 3.2GHz/541, 80GB, 512MB, 16xDVD-ROM, FDD, XPP</v>
          </cell>
          <cell r="G587">
            <v>492.59</v>
          </cell>
          <cell r="H587">
            <v>492.97</v>
          </cell>
          <cell r="I587">
            <v>492.97</v>
          </cell>
        </row>
        <row r="588">
          <cell r="C588" t="str">
            <v>821535T</v>
          </cell>
          <cell r="D588" t="str">
            <v>IIPC</v>
          </cell>
          <cell r="E588" t="str">
            <v>ASEAN</v>
          </cell>
          <cell r="F588" t="str">
            <v>P4 3.2GHz/541, 80GB, 512MB, 16xDVD-ROM, FDD, XPP</v>
          </cell>
          <cell r="G588">
            <v>492.59</v>
          </cell>
          <cell r="H588">
            <v>492.97</v>
          </cell>
          <cell r="I588">
            <v>492.97</v>
          </cell>
        </row>
        <row r="589">
          <cell r="C589" t="str">
            <v>821537A</v>
          </cell>
          <cell r="D589" t="str">
            <v>IIPC</v>
          </cell>
          <cell r="E589" t="str">
            <v>ASEAN</v>
          </cell>
          <cell r="F589" t="str">
            <v>P4 3.2GHz/541, 80GB, 2*256MB, 48xCD-ROM, FDD, XPP</v>
          </cell>
          <cell r="G589">
            <v>485.33</v>
          </cell>
          <cell r="H589">
            <v>485.7</v>
          </cell>
          <cell r="I589">
            <v>485.7</v>
          </cell>
        </row>
        <row r="590">
          <cell r="C590" t="str">
            <v>821537T</v>
          </cell>
          <cell r="D590" t="str">
            <v>IIPC</v>
          </cell>
          <cell r="E590" t="str">
            <v>ASEAN</v>
          </cell>
          <cell r="F590" t="str">
            <v>P4 3.2GHz/541, 80GB, 2*256MB, 48xCD-ROM, FDD, XPP</v>
          </cell>
          <cell r="G590">
            <v>485.33</v>
          </cell>
          <cell r="H590">
            <v>485.7</v>
          </cell>
          <cell r="I590">
            <v>485.7</v>
          </cell>
        </row>
        <row r="591">
          <cell r="C591" t="str">
            <v>821538A</v>
          </cell>
          <cell r="D591" t="str">
            <v>IIPC</v>
          </cell>
          <cell r="E591" t="str">
            <v>ASEAN</v>
          </cell>
          <cell r="F591" t="str">
            <v>P4 3.2GHz/541, 80GB, 2*256MB, 48xCD-ROM, FDD, XPP</v>
          </cell>
          <cell r="G591">
            <v>512.22</v>
          </cell>
          <cell r="H591">
            <v>512.59</v>
          </cell>
          <cell r="I591">
            <v>512.59</v>
          </cell>
        </row>
        <row r="592">
          <cell r="C592" t="str">
            <v>821538T</v>
          </cell>
          <cell r="D592" t="str">
            <v>IIPC</v>
          </cell>
          <cell r="E592" t="str">
            <v>ASEAN</v>
          </cell>
          <cell r="F592" t="str">
            <v>P4 3.2GHz/541, 80GB, 2*256MB, 48xCD-ROM, FDD, XPP</v>
          </cell>
          <cell r="G592">
            <v>512.22</v>
          </cell>
          <cell r="H592">
            <v>512.59</v>
          </cell>
          <cell r="I592">
            <v>512.59</v>
          </cell>
        </row>
        <row r="593">
          <cell r="C593" t="str">
            <v>821545A</v>
          </cell>
          <cell r="D593" t="str">
            <v>IIPC</v>
          </cell>
          <cell r="E593" t="str">
            <v>ASEAN</v>
          </cell>
          <cell r="F593" t="str">
            <v>P4 3.4GHz/551, 80GB, 512MB, 16xDVD-ROM, FDD, XPP</v>
          </cell>
          <cell r="G593">
            <v>550.26</v>
          </cell>
          <cell r="H593">
            <v>550.64</v>
          </cell>
          <cell r="I593">
            <v>550.64</v>
          </cell>
        </row>
        <row r="594">
          <cell r="C594" t="str">
            <v>821545T</v>
          </cell>
          <cell r="D594" t="str">
            <v>IIPC</v>
          </cell>
          <cell r="E594" t="str">
            <v>ASEAN</v>
          </cell>
          <cell r="F594" t="str">
            <v>SFF. P4 3.4GHz/551, 80GB, 512MB, 16xDVD-ROM, FDD, XPP</v>
          </cell>
          <cell r="G594">
            <v>550.26</v>
          </cell>
          <cell r="H594">
            <v>550.64</v>
          </cell>
          <cell r="I594">
            <v>550.64</v>
          </cell>
        </row>
        <row r="595">
          <cell r="C595" t="str">
            <v>8215D1A</v>
          </cell>
          <cell r="D595" t="str">
            <v>IIPC</v>
          </cell>
          <cell r="E595" t="str">
            <v>ASEAN</v>
          </cell>
          <cell r="F595" t="str">
            <v>SFF P4 3.0GHz/630, 80GB, 512MB, FDD, DVD, XPP</v>
          </cell>
          <cell r="G595">
            <v>492.99</v>
          </cell>
          <cell r="H595">
            <v>467.43</v>
          </cell>
          <cell r="I595">
            <v>492.99</v>
          </cell>
        </row>
        <row r="596">
          <cell r="C596" t="str">
            <v>921029A</v>
          </cell>
          <cell r="D596" t="str">
            <v>IIPC</v>
          </cell>
          <cell r="E596" t="str">
            <v>ASEAN</v>
          </cell>
          <cell r="F596" t="str">
            <v>SFF P4 3.0GHz/531, 80GB, 512MB, FDD, DVD, XPP</v>
          </cell>
          <cell r="G596">
            <v>461.69</v>
          </cell>
          <cell r="H596">
            <v>462.08</v>
          </cell>
          <cell r="I596">
            <v>462.08</v>
          </cell>
        </row>
        <row r="597">
          <cell r="C597" t="str">
            <v>921035A</v>
          </cell>
          <cell r="D597" t="str">
            <v>IIPC</v>
          </cell>
          <cell r="E597" t="str">
            <v>ASEAN</v>
          </cell>
          <cell r="F597" t="str">
            <v>P4 3.2GHz/541, 80GB, 512MB, 16xDVD-ROM, FDD, XPP</v>
          </cell>
          <cell r="G597">
            <v>492.59</v>
          </cell>
          <cell r="H597">
            <v>492.97</v>
          </cell>
          <cell r="I597">
            <v>492.97</v>
          </cell>
        </row>
        <row r="598">
          <cell r="C598" t="str">
            <v>921035T</v>
          </cell>
          <cell r="D598" t="str">
            <v>IIPC</v>
          </cell>
          <cell r="E598" t="str">
            <v>ASEAN</v>
          </cell>
          <cell r="F598" t="str">
            <v>P4 3.2GHz/541, 80GB, 512MB, 16xDVD-ROM, FDD, XPP</v>
          </cell>
          <cell r="G598">
            <v>492.59</v>
          </cell>
          <cell r="H598">
            <v>492.97</v>
          </cell>
          <cell r="I598">
            <v>492.97</v>
          </cell>
        </row>
        <row r="599">
          <cell r="C599" t="str">
            <v>921045A</v>
          </cell>
          <cell r="D599" t="str">
            <v>IIPC</v>
          </cell>
          <cell r="E599" t="str">
            <v>ASEAN</v>
          </cell>
          <cell r="F599" t="str">
            <v>P4 3.4GHz/551, 80GB, 512MB, 16xDVD-ROM, FDD, XPP</v>
          </cell>
          <cell r="G599">
            <v>550.26</v>
          </cell>
          <cell r="H599">
            <v>550.64</v>
          </cell>
          <cell r="I599">
            <v>550.64</v>
          </cell>
        </row>
        <row r="600">
          <cell r="C600" t="str">
            <v>921045T</v>
          </cell>
          <cell r="D600" t="str">
            <v>IIPC</v>
          </cell>
          <cell r="E600" t="str">
            <v>ASEAN</v>
          </cell>
          <cell r="F600" t="str">
            <v>P4 3.4GHz/551, 80GB, 512MB, 16xDVD-ROM, FDD, XPP</v>
          </cell>
          <cell r="G600">
            <v>550.26</v>
          </cell>
          <cell r="H600">
            <v>550.64</v>
          </cell>
          <cell r="I600">
            <v>550.64</v>
          </cell>
        </row>
        <row r="601">
          <cell r="C601" t="str">
            <v>9210D1A</v>
          </cell>
          <cell r="D601" t="str">
            <v>IIPC</v>
          </cell>
          <cell r="E601" t="str">
            <v>ASEAN</v>
          </cell>
          <cell r="F601" t="str">
            <v>SFF P4 3.0GHz/630, 80GB, 512MB, FDD, DVD, XPP</v>
          </cell>
          <cell r="G601">
            <v>492.99</v>
          </cell>
          <cell r="H601">
            <v>467.43</v>
          </cell>
          <cell r="I601">
            <v>492.99</v>
          </cell>
        </row>
        <row r="602">
          <cell r="C602" t="str">
            <v>921145A</v>
          </cell>
          <cell r="D602" t="str">
            <v>IIPC</v>
          </cell>
          <cell r="E602" t="str">
            <v>ASEAN</v>
          </cell>
          <cell r="F602" t="str">
            <v>P4 3.40GHz/551, 80GB, 512MB, 16xDVD-ROM, FDD, XPP</v>
          </cell>
          <cell r="G602">
            <v>550.26</v>
          </cell>
          <cell r="H602">
            <v>550.64</v>
          </cell>
          <cell r="I602">
            <v>550.64</v>
          </cell>
        </row>
        <row r="603">
          <cell r="C603" t="str">
            <v>921145T</v>
          </cell>
          <cell r="D603" t="str">
            <v>IIPC</v>
          </cell>
          <cell r="E603" t="str">
            <v>ASEAN</v>
          </cell>
          <cell r="F603" t="str">
            <v>P4 3.40GHz/551, 80GB, 512MB, 16xDVD-ROM, FDD, XPP</v>
          </cell>
          <cell r="G603">
            <v>550.26</v>
          </cell>
          <cell r="H603">
            <v>550.64</v>
          </cell>
          <cell r="I603">
            <v>550.64</v>
          </cell>
        </row>
        <row r="604">
          <cell r="C604" t="str">
            <v>8110B1Q</v>
          </cell>
          <cell r="D604" t="str">
            <v>IIPC</v>
          </cell>
          <cell r="E604" t="str">
            <v>ASEAN</v>
          </cell>
          <cell r="F604" t="str">
            <v>P4 3.0Ghz/800, 256MB/PC2-4200, 80GB S, 48X CD, XP-P, G</v>
          </cell>
          <cell r="G604">
            <v>325.49</v>
          </cell>
          <cell r="H604">
            <v>325.35000000000002</v>
          </cell>
          <cell r="I604">
            <v>325.49</v>
          </cell>
        </row>
        <row r="605">
          <cell r="C605" t="str">
            <v>811221Q</v>
          </cell>
          <cell r="D605" t="str">
            <v>IIPC</v>
          </cell>
          <cell r="E605" t="str">
            <v>ASEAN</v>
          </cell>
          <cell r="F605" t="str">
            <v>P4 3.0Ghz/800, 256MB/PC2-4200, 80GB S, 48X CD, Dos-Lic, G</v>
          </cell>
          <cell r="G605">
            <v>428.27</v>
          </cell>
          <cell r="H605">
            <v>428.14</v>
          </cell>
          <cell r="I605">
            <v>428.27</v>
          </cell>
        </row>
        <row r="606">
          <cell r="C606" t="str">
            <v>811222Q</v>
          </cell>
          <cell r="D606" t="str">
            <v>IIPC</v>
          </cell>
          <cell r="E606" t="str">
            <v>ASEAN</v>
          </cell>
          <cell r="F606" t="str">
            <v>P4 3.0Ghz/800, 256MB/PC2-4200, 80GB S, 48X CD, XP-P, G</v>
          </cell>
          <cell r="G606">
            <v>433.09</v>
          </cell>
          <cell r="H606">
            <v>432.95</v>
          </cell>
          <cell r="I606">
            <v>433.09</v>
          </cell>
        </row>
        <row r="607">
          <cell r="C607" t="str">
            <v>811232Q</v>
          </cell>
          <cell r="D607" t="str">
            <v>IIPC</v>
          </cell>
          <cell r="E607" t="str">
            <v>ASEAN</v>
          </cell>
          <cell r="F607" t="str">
            <v>P4 3.2Ghz/800, 2X256MB/PC2-4200, 80GB S, 48X CD, XP-P, G</v>
          </cell>
          <cell r="G607">
            <v>485.61</v>
          </cell>
          <cell r="H607">
            <v>485.83</v>
          </cell>
          <cell r="I607">
            <v>485.83</v>
          </cell>
        </row>
        <row r="608">
          <cell r="C608" t="str">
            <v>811233Q</v>
          </cell>
          <cell r="D608" t="str">
            <v>IIPC</v>
          </cell>
          <cell r="E608" t="str">
            <v>ASEAN</v>
          </cell>
          <cell r="F608" t="str">
            <v>P4 3.2Ghz/800, 512MB/PC2-4200, 80GB S, 16X DVD, XP-P, G</v>
          </cell>
          <cell r="G608">
            <v>487.99</v>
          </cell>
          <cell r="H608">
            <v>488.2</v>
          </cell>
          <cell r="I608">
            <v>488.2</v>
          </cell>
        </row>
        <row r="609">
          <cell r="C609" t="str">
            <v>811325Q</v>
          </cell>
          <cell r="D609" t="str">
            <v>IIPC</v>
          </cell>
          <cell r="E609" t="str">
            <v>ASEAN</v>
          </cell>
          <cell r="F609" t="str">
            <v>P4 3.0Ghz/800, 256MB/PC2-4200, 80GB S, 48X CD, XP-P, G</v>
          </cell>
          <cell r="G609">
            <v>431.92</v>
          </cell>
          <cell r="H609">
            <v>431.79</v>
          </cell>
          <cell r="I609">
            <v>431.92</v>
          </cell>
        </row>
        <row r="610">
          <cell r="C610" t="str">
            <v>811335Q</v>
          </cell>
          <cell r="D610" t="str">
            <v>IIPC</v>
          </cell>
          <cell r="E610" t="str">
            <v>ASEAN</v>
          </cell>
          <cell r="F610" t="str">
            <v>P4 3.2Ghz/800, 512MB/PC2-4200, 80GB S, 16X DVD, XP-P, G</v>
          </cell>
          <cell r="G610">
            <v>491.4</v>
          </cell>
          <cell r="H610">
            <v>491.62</v>
          </cell>
          <cell r="I610">
            <v>491.62</v>
          </cell>
        </row>
        <row r="611">
          <cell r="C611" t="str">
            <v>811337Q</v>
          </cell>
          <cell r="D611" t="str">
            <v>IIPC</v>
          </cell>
          <cell r="E611" t="str">
            <v>ASEAN</v>
          </cell>
          <cell r="F611" t="str">
            <v>P4 3.2Ghz/800, 2x256MB/PC2-4200, 80GB S, 48X CD, XP-P, G</v>
          </cell>
          <cell r="G611">
            <v>484.44</v>
          </cell>
          <cell r="H611">
            <v>484.66</v>
          </cell>
          <cell r="I611">
            <v>484.66</v>
          </cell>
        </row>
        <row r="612">
          <cell r="C612" t="str">
            <v>811338Q</v>
          </cell>
          <cell r="D612" t="str">
            <v>IIPC</v>
          </cell>
          <cell r="E612" t="str">
            <v>ASEAN</v>
          </cell>
          <cell r="F612" t="str">
            <v>P4 3.2Ghz/800, 2x256MB/PC2-4200, 80GB S, 48X CD, XP-P, G</v>
          </cell>
          <cell r="G612">
            <v>511.33</v>
          </cell>
          <cell r="H612">
            <v>511.55</v>
          </cell>
          <cell r="I612">
            <v>511.55</v>
          </cell>
        </row>
        <row r="613">
          <cell r="C613" t="str">
            <v>811621Q</v>
          </cell>
          <cell r="D613" t="str">
            <v>IIPC</v>
          </cell>
          <cell r="E613" t="str">
            <v>ASEAN</v>
          </cell>
          <cell r="F613" t="str">
            <v>P4 3.0Ghz/800, 256MB/PC2-4200, 80GB S, 48X CD, XP-P, G</v>
          </cell>
          <cell r="G613">
            <v>431.6</v>
          </cell>
          <cell r="H613">
            <v>431.64</v>
          </cell>
          <cell r="I613">
            <v>431.64</v>
          </cell>
        </row>
        <row r="614">
          <cell r="C614" t="str">
            <v>811631Q</v>
          </cell>
          <cell r="D614" t="str">
            <v>IIPC</v>
          </cell>
          <cell r="E614" t="str">
            <v>ASEAN</v>
          </cell>
          <cell r="F614" t="str">
            <v>P4 3.2Ghz/800, 2X256MB/PC2-4200, 80GB S, 48X CD, XP-P, G</v>
          </cell>
          <cell r="G614">
            <v>484.12</v>
          </cell>
          <cell r="H614">
            <v>484.51</v>
          </cell>
          <cell r="I614">
            <v>484.51</v>
          </cell>
        </row>
        <row r="615">
          <cell r="C615" t="str">
            <v>821112Q</v>
          </cell>
          <cell r="D615" t="str">
            <v>IIPC</v>
          </cell>
          <cell r="E615" t="str">
            <v>ASEAN</v>
          </cell>
          <cell r="F615" t="str">
            <v>P4 3.0Ghz/800, 256MB/PC2-4200, 80GB S, 48X CD, XP-P, G</v>
          </cell>
          <cell r="G615">
            <v>431.37</v>
          </cell>
          <cell r="H615">
            <v>431.4</v>
          </cell>
          <cell r="I615">
            <v>431.4</v>
          </cell>
        </row>
        <row r="616">
          <cell r="C616" t="str">
            <v>821526Q</v>
          </cell>
          <cell r="D616" t="str">
            <v>IIPC</v>
          </cell>
          <cell r="E616" t="str">
            <v>ASEAN</v>
          </cell>
          <cell r="F616" t="str">
            <v>P4 3.0Ghz/800, 256MB/PC2-4200, 80GB S, 48X CD, XP-P, G</v>
          </cell>
          <cell r="G616">
            <v>431.37</v>
          </cell>
          <cell r="H616">
            <v>431.4</v>
          </cell>
          <cell r="I616">
            <v>431.4</v>
          </cell>
        </row>
        <row r="617">
          <cell r="C617" t="str">
            <v>821535Q</v>
          </cell>
          <cell r="D617" t="str">
            <v>IIPC</v>
          </cell>
          <cell r="E617" t="str">
            <v>ASEAN</v>
          </cell>
          <cell r="F617" t="str">
            <v>P4 3.2Ghz/800, 512MB/PC2-4200, 80GB S, 16X DVD, XP-P, G</v>
          </cell>
          <cell r="G617">
            <v>491.66</v>
          </cell>
          <cell r="H617">
            <v>492.04</v>
          </cell>
          <cell r="I617">
            <v>492.04</v>
          </cell>
        </row>
        <row r="618">
          <cell r="C618" t="str">
            <v>821537Q</v>
          </cell>
          <cell r="D618" t="str">
            <v>IIPC</v>
          </cell>
          <cell r="E618" t="str">
            <v>ASEAN</v>
          </cell>
          <cell r="F618" t="str">
            <v>P4 3.2Ghz/800, 2x256MB/PC2-4200, 80GB S, 48X CD, XP-P, G</v>
          </cell>
          <cell r="G618">
            <v>483.89</v>
          </cell>
          <cell r="H618">
            <v>484.27</v>
          </cell>
          <cell r="I618">
            <v>484.27</v>
          </cell>
        </row>
        <row r="619">
          <cell r="C619" t="str">
            <v>821538Q</v>
          </cell>
          <cell r="D619" t="str">
            <v>IIPC</v>
          </cell>
          <cell r="E619" t="str">
            <v>ASEAN</v>
          </cell>
          <cell r="F619" t="str">
            <v>P4 3.2Ghz/800, 2x256MB/PC2-4200, 80GB S, 48X CD, XP-P, G</v>
          </cell>
          <cell r="G619">
            <v>510.77</v>
          </cell>
          <cell r="H619">
            <v>511.16</v>
          </cell>
          <cell r="I619">
            <v>511.16</v>
          </cell>
        </row>
        <row r="620">
          <cell r="C620" t="str">
            <v>821545Q</v>
          </cell>
          <cell r="D620" t="str">
            <v>IIPC</v>
          </cell>
          <cell r="E620" t="str">
            <v>ASEAN</v>
          </cell>
          <cell r="F620" t="str">
            <v>P4 3.4Ghz/800, 512MB/PC2-4200, 80GB S, 16X DVD, XP-P, G</v>
          </cell>
          <cell r="G620">
            <v>549.32000000000005</v>
          </cell>
          <cell r="H620">
            <v>549.71</v>
          </cell>
          <cell r="I620">
            <v>549.71</v>
          </cell>
        </row>
        <row r="621">
          <cell r="C621" t="str">
            <v>80861BA</v>
          </cell>
          <cell r="D621" t="str">
            <v>IIPC</v>
          </cell>
          <cell r="E621" t="str">
            <v>ASEAN</v>
          </cell>
          <cell r="F621" t="str">
            <v>Prescott 2.8Ghz, 256MB, 40GB, 24xCD, Security, XPP</v>
          </cell>
          <cell r="G621">
            <v>386.55</v>
          </cell>
          <cell r="H621">
            <v>386.9</v>
          </cell>
          <cell r="I621">
            <v>386.9</v>
          </cell>
        </row>
        <row r="622">
          <cell r="C622" t="str">
            <v>80861BT</v>
          </cell>
          <cell r="D622" t="str">
            <v>IIPC</v>
          </cell>
          <cell r="E622" t="str">
            <v>ASEAN</v>
          </cell>
          <cell r="F622" t="str">
            <v>Prescott 2.8Ghz, 256MB, 40GB, 24xCD, Security, XPP</v>
          </cell>
          <cell r="G622">
            <v>386.55</v>
          </cell>
          <cell r="H622">
            <v>386.9</v>
          </cell>
          <cell r="I622">
            <v>386.9</v>
          </cell>
        </row>
        <row r="623">
          <cell r="C623" t="str">
            <v>808641A</v>
          </cell>
          <cell r="D623" t="str">
            <v>IIPC</v>
          </cell>
          <cell r="E623" t="str">
            <v>ASEAN</v>
          </cell>
          <cell r="F623" t="str">
            <v>USFF P4 3.4G/800, 256MB, 40GB, 24X CD, XP-Pro</v>
          </cell>
          <cell r="G623">
            <v>493.99</v>
          </cell>
          <cell r="H623">
            <v>494.34</v>
          </cell>
          <cell r="I623">
            <v>494.34</v>
          </cell>
        </row>
        <row r="624">
          <cell r="C624" t="str">
            <v>808641Q</v>
          </cell>
          <cell r="D624" t="str">
            <v>IIPC</v>
          </cell>
          <cell r="E624" t="str">
            <v>ASEAN</v>
          </cell>
          <cell r="F624" t="str">
            <v>USFF P4 3.4G/800, 256MB, 40GB, 24X CD, XP-Pro</v>
          </cell>
          <cell r="G624">
            <v>493.99</v>
          </cell>
          <cell r="H624">
            <v>494.34</v>
          </cell>
          <cell r="I624">
            <v>494.34</v>
          </cell>
        </row>
        <row r="625">
          <cell r="C625" t="str">
            <v>808641T</v>
          </cell>
          <cell r="D625" t="str">
            <v>IIPC</v>
          </cell>
          <cell r="E625" t="str">
            <v>ASEAN</v>
          </cell>
          <cell r="F625" t="str">
            <v>USFF P4 3.4G/800, 256MB, 40GB, 24X CD, XP-Pro</v>
          </cell>
          <cell r="G625">
            <v>493.99</v>
          </cell>
          <cell r="H625">
            <v>494.34</v>
          </cell>
          <cell r="I625">
            <v>494.34</v>
          </cell>
        </row>
        <row r="626">
          <cell r="C626" t="str">
            <v>809411A</v>
          </cell>
          <cell r="D626" t="str">
            <v>IIPC</v>
          </cell>
          <cell r="E626" t="str">
            <v>ASEAN</v>
          </cell>
          <cell r="F626" t="str">
            <v>USFF P4 2.80G/533, 256MB, 40GB, 24X CD, XP-Pro</v>
          </cell>
          <cell r="G626">
            <v>384.37</v>
          </cell>
          <cell r="H626">
            <v>384.73</v>
          </cell>
          <cell r="I626">
            <v>384.73</v>
          </cell>
        </row>
        <row r="627">
          <cell r="C627" t="str">
            <v>809411Q</v>
          </cell>
          <cell r="D627" t="str">
            <v>IIPC</v>
          </cell>
          <cell r="E627" t="str">
            <v>ASEAN</v>
          </cell>
          <cell r="F627" t="str">
            <v>USFF P4 2.80G/533, 256MB, 40GB, 24X CD, XP-Pro</v>
          </cell>
          <cell r="G627">
            <v>384.37</v>
          </cell>
          <cell r="H627">
            <v>384.73</v>
          </cell>
          <cell r="I627">
            <v>384.73</v>
          </cell>
        </row>
        <row r="628">
          <cell r="C628" t="str">
            <v>809411T</v>
          </cell>
          <cell r="D628" t="str">
            <v>IIPC</v>
          </cell>
          <cell r="E628" t="str">
            <v>ASEAN</v>
          </cell>
          <cell r="F628" t="str">
            <v>USFF P4 2.80G/533, 256MB, 40GB, 24X CD, XP-Pro</v>
          </cell>
          <cell r="G628">
            <v>384.37</v>
          </cell>
          <cell r="H628">
            <v>384.73</v>
          </cell>
          <cell r="I628">
            <v>384.73</v>
          </cell>
        </row>
        <row r="629">
          <cell r="C629" t="str">
            <v>808623A</v>
          </cell>
          <cell r="D629" t="str">
            <v>IIPC</v>
          </cell>
          <cell r="E629" t="str">
            <v>ASEAN</v>
          </cell>
          <cell r="F629" t="str">
            <v>USFF Pres 3.0/800, 256MB, 40GB, 24X CD, XP-Pro</v>
          </cell>
          <cell r="G629">
            <v>395.65</v>
          </cell>
          <cell r="H629">
            <v>396</v>
          </cell>
          <cell r="I629">
            <v>396</v>
          </cell>
        </row>
        <row r="630">
          <cell r="C630" t="str">
            <v>80862BA</v>
          </cell>
          <cell r="D630" t="str">
            <v>IIPC</v>
          </cell>
          <cell r="E630" t="str">
            <v>ASEAN</v>
          </cell>
          <cell r="F630" t="str">
            <v>USFF Pres 3.0G/800, 256MB, 40GB, 24X CD, XP-Pro, GIGA</v>
          </cell>
          <cell r="G630">
            <v>398.84</v>
          </cell>
          <cell r="H630">
            <v>399.19</v>
          </cell>
          <cell r="I630">
            <v>399.19</v>
          </cell>
        </row>
        <row r="631">
          <cell r="C631" t="str">
            <v>80862BQ</v>
          </cell>
          <cell r="D631" t="str">
            <v>IIPC</v>
          </cell>
          <cell r="E631" t="str">
            <v>ASEAN</v>
          </cell>
          <cell r="F631" t="str">
            <v>USFF Pres 3.0G/800, 256MB, 40GB, 24X CD, XP-Pro, GIGA</v>
          </cell>
          <cell r="G631">
            <v>398.84</v>
          </cell>
          <cell r="H631">
            <v>399.19</v>
          </cell>
          <cell r="I631">
            <v>399.19</v>
          </cell>
        </row>
        <row r="632">
          <cell r="C632" t="str">
            <v>80862BT</v>
          </cell>
          <cell r="D632" t="str">
            <v>IIPC</v>
          </cell>
          <cell r="E632" t="str">
            <v>ASEAN</v>
          </cell>
          <cell r="F632" t="str">
            <v>USFF Pres 3.0G/800, 256MB, 40GB, 24X CD, XP-Pro, GIGA</v>
          </cell>
          <cell r="G632">
            <v>398.84</v>
          </cell>
          <cell r="H632">
            <v>399.19</v>
          </cell>
          <cell r="I632">
            <v>399.19</v>
          </cell>
        </row>
        <row r="633">
          <cell r="C633" t="str">
            <v>808636A</v>
          </cell>
          <cell r="D633" t="str">
            <v>IIPC</v>
          </cell>
          <cell r="E633" t="str">
            <v>ASEAN</v>
          </cell>
          <cell r="F633" t="str">
            <v>USFF Pres 3.2G/800, 512MB, 40GB, 24X CD, XP-Pro</v>
          </cell>
          <cell r="G633">
            <v>451.36</v>
          </cell>
          <cell r="H633">
            <v>452.06</v>
          </cell>
          <cell r="I633">
            <v>452.06</v>
          </cell>
        </row>
        <row r="634">
          <cell r="C634" t="str">
            <v>808636Q</v>
          </cell>
          <cell r="D634" t="str">
            <v>IIPC</v>
          </cell>
          <cell r="E634" t="str">
            <v>ASEAN</v>
          </cell>
          <cell r="F634" t="str">
            <v>USFF Pres 3.2G/800, 512MB, 40GB, 24X CD, XP-Pro</v>
          </cell>
          <cell r="G634">
            <v>451.36</v>
          </cell>
          <cell r="H634">
            <v>452.06</v>
          </cell>
          <cell r="I634">
            <v>452.06</v>
          </cell>
        </row>
        <row r="635">
          <cell r="C635" t="str">
            <v>808636T</v>
          </cell>
          <cell r="D635" t="str">
            <v>IIPC</v>
          </cell>
          <cell r="E635" t="str">
            <v>ASEAN</v>
          </cell>
          <cell r="F635" t="str">
            <v>USFF Pres 3.2G/800, 512MB, 40GB, 24X CD, XP-Pro</v>
          </cell>
          <cell r="G635">
            <v>451.36</v>
          </cell>
          <cell r="H635">
            <v>452.06</v>
          </cell>
          <cell r="I635">
            <v>452.06</v>
          </cell>
        </row>
        <row r="636">
          <cell r="C636" t="str">
            <v>8086KAC</v>
          </cell>
          <cell r="D636" t="str">
            <v>IIPC</v>
          </cell>
          <cell r="E636" t="str">
            <v>ASEAN</v>
          </cell>
          <cell r="F636" t="str">
            <v>USFF Pres 3.0G/800, 256MB, 40GB, COMBO, XP-Pro, GIGA</v>
          </cell>
          <cell r="G636">
            <v>419.43</v>
          </cell>
          <cell r="H636">
            <v>419.78</v>
          </cell>
          <cell r="I636">
            <v>419.78</v>
          </cell>
        </row>
        <row r="637">
          <cell r="C637" t="str">
            <v>8086KAP</v>
          </cell>
          <cell r="D637" t="str">
            <v>IIPC</v>
          </cell>
          <cell r="E637" t="str">
            <v>ASEAN</v>
          </cell>
          <cell r="F637" t="str">
            <v>USFF P4 2.80G/400, 256MB/2700, 40GB, XP-Pro, GIGA</v>
          </cell>
          <cell r="G637">
            <v>361.66</v>
          </cell>
          <cell r="H637">
            <v>362.01</v>
          </cell>
          <cell r="I637">
            <v>362.01</v>
          </cell>
        </row>
        <row r="638">
          <cell r="C638" t="str">
            <v>808736A</v>
          </cell>
          <cell r="D638" t="str">
            <v>IIPC</v>
          </cell>
          <cell r="E638" t="str">
            <v>ASEAN</v>
          </cell>
          <cell r="F638" t="str">
            <v>USFF Pres 3.2G/800 1M, 512MB, 40GB, 24X CD, XP-Pro,GIGA</v>
          </cell>
          <cell r="G638">
            <v>452.94</v>
          </cell>
          <cell r="H638">
            <v>453.64</v>
          </cell>
          <cell r="I638">
            <v>453.64</v>
          </cell>
        </row>
        <row r="639">
          <cell r="C639" t="str">
            <v>808736Q</v>
          </cell>
          <cell r="D639" t="str">
            <v>IIPC</v>
          </cell>
          <cell r="E639" t="str">
            <v>ASEAN</v>
          </cell>
          <cell r="F639" t="str">
            <v>USFF Pres 3.2G/800 1M, 512MB, 40GB, 24X CD, XP-Pro,GIGA</v>
          </cell>
          <cell r="G639">
            <v>452.94</v>
          </cell>
          <cell r="H639">
            <v>453.64</v>
          </cell>
          <cell r="I639">
            <v>453.64</v>
          </cell>
        </row>
        <row r="640">
          <cell r="C640" t="str">
            <v>808736T</v>
          </cell>
          <cell r="D640" t="str">
            <v>IIPC</v>
          </cell>
          <cell r="E640" t="str">
            <v>ASEAN</v>
          </cell>
          <cell r="F640" t="str">
            <v>USFF Pres 3.2G/800 1M, 512MB, 40GB, 24X CD, XP-Pro,GIGA</v>
          </cell>
          <cell r="G640">
            <v>452.94</v>
          </cell>
          <cell r="H640">
            <v>453.64</v>
          </cell>
          <cell r="I640">
            <v>453.64</v>
          </cell>
        </row>
        <row r="641">
          <cell r="C641" t="str">
            <v>808899A</v>
          </cell>
          <cell r="D641" t="str">
            <v>IIPC</v>
          </cell>
          <cell r="E641" t="str">
            <v>ASEAN</v>
          </cell>
          <cell r="F641" t="str">
            <v>USFF Pres 3.2G/800 1M, 512MB, 40GB, 24X CD, XP-Pro,GIGA</v>
          </cell>
          <cell r="G641">
            <v>452.94</v>
          </cell>
          <cell r="H641">
            <v>453.64</v>
          </cell>
          <cell r="I641">
            <v>453.64</v>
          </cell>
        </row>
        <row r="642">
          <cell r="C642" t="str">
            <v>808899Q</v>
          </cell>
          <cell r="D642" t="str">
            <v>IIPC</v>
          </cell>
          <cell r="E642" t="str">
            <v>ASEAN</v>
          </cell>
          <cell r="F642" t="str">
            <v>USFF Pres 3.2G/800 1M, 512MB, 40GB, 24X CD, XP-Pro,GIGA</v>
          </cell>
          <cell r="G642">
            <v>452.94</v>
          </cell>
          <cell r="H642">
            <v>453.64</v>
          </cell>
          <cell r="I642">
            <v>453.64</v>
          </cell>
        </row>
        <row r="643">
          <cell r="C643" t="str">
            <v>808899T</v>
          </cell>
          <cell r="D643" t="str">
            <v>IIPC</v>
          </cell>
          <cell r="E643" t="str">
            <v>ASEAN</v>
          </cell>
          <cell r="F643" t="str">
            <v>USFF Pres 3.2G/800 1M, 512MB, 40GB, 24X CD, XP-Pro,GIGA</v>
          </cell>
          <cell r="G643">
            <v>452.94</v>
          </cell>
          <cell r="H643">
            <v>453.64</v>
          </cell>
          <cell r="I643">
            <v>453.64</v>
          </cell>
        </row>
        <row r="648">
          <cell r="C648" t="str">
            <v>8142KAF"</v>
          </cell>
          <cell r="I648">
            <v>419.65</v>
          </cell>
        </row>
        <row r="649">
          <cell r="C649" t="str">
            <v>EASTHAM-2-C</v>
          </cell>
          <cell r="D649" t="str">
            <v>8142KAF</v>
          </cell>
          <cell r="I649">
            <v>419.65</v>
          </cell>
        </row>
        <row r="650">
          <cell r="I650">
            <v>419.65</v>
          </cell>
        </row>
        <row r="652">
          <cell r="C652" t="str">
            <v>8087KAB</v>
          </cell>
          <cell r="I652">
            <v>422.64</v>
          </cell>
        </row>
        <row r="653">
          <cell r="C653" t="str">
            <v>WELLFLEET-C</v>
          </cell>
          <cell r="D653" t="str">
            <v>808736A</v>
          </cell>
          <cell r="I653">
            <v>453.64</v>
          </cell>
        </row>
        <row r="654">
          <cell r="D654" t="str">
            <v>remove 3.2</v>
          </cell>
          <cell r="I654">
            <v>-204</v>
          </cell>
        </row>
        <row r="655">
          <cell r="D655" t="str">
            <v>add 3.0</v>
          </cell>
          <cell r="I655">
            <v>174</v>
          </cell>
        </row>
        <row r="656">
          <cell r="D656" t="str">
            <v>remove 512MB</v>
          </cell>
          <cell r="I656">
            <v>-42</v>
          </cell>
        </row>
        <row r="657">
          <cell r="D657" t="str">
            <v>add 256MB</v>
          </cell>
          <cell r="I657">
            <v>21</v>
          </cell>
        </row>
        <row r="658">
          <cell r="D658" t="str">
            <v>remove CD</v>
          </cell>
          <cell r="I658">
            <v>-21.1</v>
          </cell>
        </row>
        <row r="659">
          <cell r="D659" t="str">
            <v>add COMBO</v>
          </cell>
          <cell r="I659">
            <v>41.1</v>
          </cell>
        </row>
        <row r="660">
          <cell r="I660">
            <v>422.64</v>
          </cell>
        </row>
        <row r="662">
          <cell r="C662" t="str">
            <v>8172KAT"</v>
          </cell>
          <cell r="I662">
            <v>427.99</v>
          </cell>
        </row>
        <row r="663">
          <cell r="C663" t="str">
            <v>BREWSTER-2-C</v>
          </cell>
          <cell r="D663" t="str">
            <v>81723FA</v>
          </cell>
          <cell r="I663">
            <v>485.93</v>
          </cell>
        </row>
        <row r="664">
          <cell r="D664" t="str">
            <v>remove 3.2</v>
          </cell>
          <cell r="I664">
            <v>-204</v>
          </cell>
        </row>
        <row r="665">
          <cell r="D665" t="str">
            <v>add 3.0</v>
          </cell>
          <cell r="I665">
            <v>174</v>
          </cell>
        </row>
        <row r="666">
          <cell r="D666" t="str">
            <v>remove 512</v>
          </cell>
          <cell r="I666">
            <v>-42</v>
          </cell>
        </row>
        <row r="667">
          <cell r="D667" t="str">
            <v>add 256</v>
          </cell>
          <cell r="I667">
            <v>21</v>
          </cell>
        </row>
        <row r="668">
          <cell r="D668" t="str">
            <v>remove dvd</v>
          </cell>
          <cell r="I668">
            <v>-18.75</v>
          </cell>
        </row>
        <row r="669">
          <cell r="D669" t="str">
            <v>add cd</v>
          </cell>
          <cell r="I669">
            <v>11.81</v>
          </cell>
        </row>
        <row r="670">
          <cell r="I670">
            <v>427.99</v>
          </cell>
        </row>
        <row r="672">
          <cell r="C672" t="str">
            <v>8124KAA</v>
          </cell>
          <cell r="I672">
            <v>371.65</v>
          </cell>
        </row>
        <row r="673">
          <cell r="C673" t="str">
            <v>MILLBROOK CTO</v>
          </cell>
          <cell r="D673" t="str">
            <v>812436A</v>
          </cell>
          <cell r="I673">
            <v>413.59</v>
          </cell>
        </row>
        <row r="674">
          <cell r="D674" t="str">
            <v>remove 3.0E/800</v>
          </cell>
          <cell r="I674">
            <v>-174</v>
          </cell>
        </row>
        <row r="675">
          <cell r="D675" t="str">
            <v>add P4 2.93E/533</v>
          </cell>
          <cell r="I675">
            <v>139</v>
          </cell>
        </row>
        <row r="676">
          <cell r="D676" t="str">
            <v>less DVD-ROM</v>
          </cell>
          <cell r="I676">
            <v>-18.75</v>
          </cell>
        </row>
        <row r="677">
          <cell r="D677" t="str">
            <v>add CD-ROM</v>
          </cell>
          <cell r="I677">
            <v>11.81</v>
          </cell>
        </row>
        <row r="678">
          <cell r="I678">
            <v>371.65</v>
          </cell>
        </row>
        <row r="680">
          <cell r="C680" t="str">
            <v>8124KAB</v>
          </cell>
          <cell r="I680">
            <v>402.76</v>
          </cell>
        </row>
        <row r="681">
          <cell r="C681" t="str">
            <v>MILLBROOK CTO</v>
          </cell>
          <cell r="D681" t="str">
            <v>812436A</v>
          </cell>
          <cell r="I681">
            <v>413.59</v>
          </cell>
        </row>
        <row r="682">
          <cell r="D682" t="str">
            <v>remove 3.0E/800</v>
          </cell>
          <cell r="I682">
            <v>-174</v>
          </cell>
        </row>
        <row r="683">
          <cell r="D683" t="str">
            <v>add P4 2.8E/800</v>
          </cell>
          <cell r="I683">
            <v>159</v>
          </cell>
        </row>
        <row r="684">
          <cell r="D684" t="str">
            <v>less DVD-ROM</v>
          </cell>
          <cell r="I684">
            <v>-18.75</v>
          </cell>
        </row>
        <row r="685">
          <cell r="D685" t="str">
            <v>add CD-RW</v>
          </cell>
          <cell r="I685">
            <v>22.92</v>
          </cell>
        </row>
        <row r="686">
          <cell r="I686">
            <v>402.76</v>
          </cell>
        </row>
        <row r="688">
          <cell r="C688" t="str">
            <v>8124KAC</v>
          </cell>
          <cell r="I688">
            <v>437.63</v>
          </cell>
        </row>
        <row r="689">
          <cell r="C689" t="str">
            <v>MILLBROOK CTO</v>
          </cell>
          <cell r="D689" t="str">
            <v>812436A</v>
          </cell>
          <cell r="I689">
            <v>413.59</v>
          </cell>
        </row>
        <row r="690">
          <cell r="D690" t="str">
            <v>less DVD-ROM</v>
          </cell>
          <cell r="I690">
            <v>-18.75</v>
          </cell>
        </row>
        <row r="691">
          <cell r="D691" t="str">
            <v>add Combo</v>
          </cell>
          <cell r="I691">
            <v>32</v>
          </cell>
        </row>
        <row r="692">
          <cell r="D692" t="str">
            <v>Less Barbados 915GV/Enet</v>
          </cell>
          <cell r="I692">
            <v>-62.33</v>
          </cell>
        </row>
        <row r="693">
          <cell r="D693" t="str">
            <v>Add Barbados 915G/Giga</v>
          </cell>
          <cell r="I693">
            <v>73.12</v>
          </cell>
        </row>
        <row r="694">
          <cell r="I694">
            <v>437.63</v>
          </cell>
        </row>
        <row r="696">
          <cell r="C696" t="str">
            <v>8136KAA</v>
          </cell>
          <cell r="I696">
            <v>462.58</v>
          </cell>
        </row>
        <row r="697">
          <cell r="C697" t="str">
            <v>MILLBROOK CTO</v>
          </cell>
          <cell r="D697" t="str">
            <v>813631A</v>
          </cell>
          <cell r="I697">
            <v>409.83</v>
          </cell>
        </row>
        <row r="698">
          <cell r="D698" t="str">
            <v>less CD-ROM</v>
          </cell>
          <cell r="I698">
            <v>-11.81</v>
          </cell>
        </row>
        <row r="699">
          <cell r="D699" t="str">
            <v>add Combo</v>
          </cell>
          <cell r="I699">
            <v>32</v>
          </cell>
        </row>
        <row r="700">
          <cell r="D700" t="str">
            <v>Less Barbados 915GV/Enet</v>
          </cell>
          <cell r="I700">
            <v>-62.33</v>
          </cell>
        </row>
        <row r="701">
          <cell r="D701" t="str">
            <v>Add Barbados 915G/Giga</v>
          </cell>
          <cell r="I701">
            <v>73.12</v>
          </cell>
        </row>
        <row r="702">
          <cell r="D702" t="str">
            <v>add 256MB</v>
          </cell>
          <cell r="I702">
            <v>21</v>
          </cell>
        </row>
        <row r="703">
          <cell r="D703" t="str">
            <v>add internal speaker</v>
          </cell>
          <cell r="I703">
            <v>0.77</v>
          </cell>
        </row>
        <row r="704">
          <cell r="I704">
            <v>462.58</v>
          </cell>
        </row>
        <row r="706">
          <cell r="C706" t="str">
            <v>8122KAA</v>
          </cell>
          <cell r="I706">
            <v>370.95</v>
          </cell>
        </row>
        <row r="707">
          <cell r="C707" t="str">
            <v>MILLBROOK CTO</v>
          </cell>
          <cell r="D707" t="str">
            <v>812436A</v>
          </cell>
          <cell r="I707">
            <v>413.59</v>
          </cell>
        </row>
        <row r="708">
          <cell r="D708" t="str">
            <v>remove 3.0E/800</v>
          </cell>
          <cell r="I708">
            <v>-174</v>
          </cell>
        </row>
        <row r="709">
          <cell r="D709" t="str">
            <v>add P4 2.93E/533</v>
          </cell>
          <cell r="I709">
            <v>139</v>
          </cell>
        </row>
        <row r="710">
          <cell r="D710" t="str">
            <v>less DVD-ROM</v>
          </cell>
          <cell r="I710">
            <v>-18.75</v>
          </cell>
        </row>
        <row r="711">
          <cell r="D711" t="str">
            <v>add CD-ROM</v>
          </cell>
          <cell r="I711">
            <v>11.81</v>
          </cell>
        </row>
        <row r="712">
          <cell r="D712" t="str">
            <v>remove 80</v>
          </cell>
          <cell r="I712">
            <v>-45</v>
          </cell>
        </row>
        <row r="713">
          <cell r="D713" t="str">
            <v>add 40</v>
          </cell>
          <cell r="I713">
            <v>44.3</v>
          </cell>
        </row>
        <row r="714">
          <cell r="I714">
            <v>370.95</v>
          </cell>
        </row>
        <row r="717">
          <cell r="C717" t="str">
            <v>8122LAK</v>
          </cell>
          <cell r="I717">
            <v>371.65</v>
          </cell>
        </row>
        <row r="718">
          <cell r="C718" t="str">
            <v>MILLBROOK CTO</v>
          </cell>
          <cell r="D718" t="str">
            <v>812436A</v>
          </cell>
          <cell r="I718">
            <v>413.59</v>
          </cell>
        </row>
        <row r="719">
          <cell r="D719" t="str">
            <v>remove 3.0E/800</v>
          </cell>
          <cell r="I719">
            <v>-174</v>
          </cell>
        </row>
        <row r="720">
          <cell r="D720" t="str">
            <v>add P4 3.06E/533</v>
          </cell>
          <cell r="I720">
            <v>139</v>
          </cell>
        </row>
        <row r="721">
          <cell r="D721" t="str">
            <v>less DVD-ROM</v>
          </cell>
          <cell r="I721">
            <v>-18.75</v>
          </cell>
        </row>
        <row r="722">
          <cell r="D722" t="str">
            <v>add CD-ROM</v>
          </cell>
          <cell r="I722">
            <v>11.81</v>
          </cell>
        </row>
        <row r="723">
          <cell r="I723">
            <v>371.65</v>
          </cell>
        </row>
        <row r="726">
          <cell r="C726" t="str">
            <v>8124MNA</v>
          </cell>
          <cell r="I726">
            <v>371.65</v>
          </cell>
        </row>
        <row r="727">
          <cell r="C727" t="str">
            <v>MILLBROOK CTO</v>
          </cell>
          <cell r="D727" t="str">
            <v>812436A</v>
          </cell>
          <cell r="I727">
            <v>413.59</v>
          </cell>
        </row>
        <row r="728">
          <cell r="D728" t="str">
            <v>remove 3.0E/800</v>
          </cell>
          <cell r="I728">
            <v>-174</v>
          </cell>
        </row>
        <row r="729">
          <cell r="D729" t="str">
            <v>add P4 3.06E/533</v>
          </cell>
          <cell r="I729">
            <v>139</v>
          </cell>
        </row>
        <row r="730">
          <cell r="D730" t="str">
            <v>remove 256MB PC3200</v>
          </cell>
          <cell r="I730">
            <v>-21</v>
          </cell>
        </row>
        <row r="731">
          <cell r="D731" t="str">
            <v>add 256MB PC4200</v>
          </cell>
          <cell r="I731">
            <v>21</v>
          </cell>
        </row>
        <row r="732">
          <cell r="D732" t="str">
            <v>less DVD-ROM</v>
          </cell>
          <cell r="I732">
            <v>-18.75</v>
          </cell>
        </row>
        <row r="733">
          <cell r="D733" t="str">
            <v>add CD-ROM</v>
          </cell>
          <cell r="I733">
            <v>11.81</v>
          </cell>
        </row>
        <row r="734">
          <cell r="I734">
            <v>371.65</v>
          </cell>
        </row>
        <row r="737">
          <cell r="C737" t="str">
            <v>8113KAE</v>
          </cell>
          <cell r="I737">
            <v>436.56</v>
          </cell>
        </row>
        <row r="738">
          <cell r="C738" t="str">
            <v>VERBANK CTO</v>
          </cell>
          <cell r="D738" t="str">
            <v>811328A</v>
          </cell>
          <cell r="I738">
            <v>459.5</v>
          </cell>
        </row>
        <row r="739">
          <cell r="D739" t="str">
            <v>remove 3.0E/800</v>
          </cell>
          <cell r="I739">
            <v>-174</v>
          </cell>
        </row>
        <row r="740">
          <cell r="D740" t="str">
            <v>add 630 P4 3.0E/800</v>
          </cell>
          <cell r="I740">
            <v>179</v>
          </cell>
        </row>
        <row r="741">
          <cell r="D741" t="str">
            <v>remove 512MB</v>
          </cell>
          <cell r="I741">
            <v>-42</v>
          </cell>
        </row>
        <row r="742">
          <cell r="D742" t="str">
            <v>add 256MB PC4200</v>
          </cell>
          <cell r="I742">
            <v>21</v>
          </cell>
        </row>
        <row r="743">
          <cell r="D743" t="str">
            <v>less DVD-ROM</v>
          </cell>
          <cell r="I743">
            <v>-18.75</v>
          </cell>
        </row>
        <row r="744">
          <cell r="D744" t="str">
            <v>add CD-ROM</v>
          </cell>
          <cell r="I744">
            <v>11.81</v>
          </cell>
        </row>
        <row r="745">
          <cell r="I745">
            <v>436.56</v>
          </cell>
        </row>
        <row r="748">
          <cell r="C748" t="str">
            <v>8113KAC</v>
          </cell>
          <cell r="I748">
            <v>504.85</v>
          </cell>
        </row>
        <row r="749">
          <cell r="C749" t="str">
            <v>VERBANK CTO</v>
          </cell>
          <cell r="D749" t="str">
            <v>811328A</v>
          </cell>
          <cell r="I749">
            <v>459.5</v>
          </cell>
        </row>
        <row r="750">
          <cell r="D750" t="str">
            <v>remove 3.0E/800</v>
          </cell>
          <cell r="I750">
            <v>-174</v>
          </cell>
        </row>
        <row r="751">
          <cell r="D751" t="str">
            <v>add 640 P4 3.2E/800</v>
          </cell>
          <cell r="I751">
            <v>209</v>
          </cell>
        </row>
        <row r="752">
          <cell r="D752" t="str">
            <v>less DVD-ROM</v>
          </cell>
          <cell r="I752">
            <v>-18.75</v>
          </cell>
        </row>
        <row r="753">
          <cell r="D753" t="str">
            <v>add Combo</v>
          </cell>
          <cell r="I753">
            <v>29.1</v>
          </cell>
        </row>
        <row r="754">
          <cell r="I754">
            <v>504.85</v>
          </cell>
        </row>
        <row r="758">
          <cell r="C758" t="str">
            <v>8215KAF</v>
          </cell>
          <cell r="I758">
            <v>439.14</v>
          </cell>
        </row>
        <row r="759">
          <cell r="C759" t="str">
            <v>VERBANK CTO</v>
          </cell>
          <cell r="D759" t="str">
            <v>821529A</v>
          </cell>
          <cell r="I759">
            <v>462.08</v>
          </cell>
        </row>
        <row r="760">
          <cell r="D760" t="str">
            <v>remove 3.0E/800</v>
          </cell>
          <cell r="I760">
            <v>-174</v>
          </cell>
        </row>
        <row r="761">
          <cell r="D761" t="str">
            <v>add 630 P4 3.0E/800</v>
          </cell>
          <cell r="I761">
            <v>179</v>
          </cell>
        </row>
        <row r="762">
          <cell r="D762" t="str">
            <v>remove 512MB</v>
          </cell>
          <cell r="I762">
            <v>-42</v>
          </cell>
        </row>
        <row r="763">
          <cell r="D763" t="str">
            <v>add 256MB PC4200</v>
          </cell>
          <cell r="I763">
            <v>21</v>
          </cell>
        </row>
        <row r="764">
          <cell r="D764" t="str">
            <v>less DVD-ROM</v>
          </cell>
          <cell r="I764">
            <v>-18.75</v>
          </cell>
        </row>
        <row r="765">
          <cell r="D765" t="str">
            <v>add CD-ROM</v>
          </cell>
          <cell r="I765">
            <v>11.81</v>
          </cell>
        </row>
        <row r="766">
          <cell r="I766">
            <v>439.14</v>
          </cell>
        </row>
        <row r="769">
          <cell r="C769" t="str">
            <v>8104KAF</v>
          </cell>
          <cell r="I769">
            <v>436.05</v>
          </cell>
        </row>
        <row r="770">
          <cell r="C770" t="str">
            <v>GREER CTO</v>
          </cell>
          <cell r="D770" t="str">
            <v>810421A</v>
          </cell>
          <cell r="I770">
            <v>431.05</v>
          </cell>
        </row>
        <row r="771">
          <cell r="D771" t="str">
            <v>remove 3.0E/800</v>
          </cell>
          <cell r="I771">
            <v>-174</v>
          </cell>
        </row>
        <row r="772">
          <cell r="D772" t="str">
            <v>add 630 P4 3.0E/800</v>
          </cell>
          <cell r="I772">
            <v>179</v>
          </cell>
        </row>
        <row r="773">
          <cell r="I773">
            <v>436.05</v>
          </cell>
        </row>
        <row r="777">
          <cell r="C777" t="str">
            <v>8126KAD</v>
          </cell>
          <cell r="I777">
            <v>249.51</v>
          </cell>
        </row>
        <row r="778">
          <cell r="C778" t="str">
            <v>CHATHAM-2-C</v>
          </cell>
          <cell r="D778" t="str">
            <v>8126KAA</v>
          </cell>
          <cell r="I778">
            <v>253.51</v>
          </cell>
        </row>
        <row r="779">
          <cell r="D779" t="str">
            <v>Less 128MB</v>
          </cell>
          <cell r="I779">
            <v>-25</v>
          </cell>
        </row>
        <row r="780">
          <cell r="D780" t="str">
            <v>Add 256MB</v>
          </cell>
          <cell r="I780">
            <v>21</v>
          </cell>
        </row>
        <row r="781">
          <cell r="I781">
            <v>249.51</v>
          </cell>
        </row>
        <row r="783">
          <cell r="C783" t="str">
            <v>8126KAN</v>
          </cell>
          <cell r="I783">
            <v>260.3</v>
          </cell>
        </row>
        <row r="784">
          <cell r="C784" t="str">
            <v>CHATHAM-2-C</v>
          </cell>
          <cell r="D784" t="str">
            <v>8126D3A</v>
          </cell>
          <cell r="I784">
            <v>253.51</v>
          </cell>
        </row>
        <row r="785">
          <cell r="D785" t="str">
            <v>Less 128MB</v>
          </cell>
          <cell r="I785">
            <v>-25</v>
          </cell>
        </row>
        <row r="786">
          <cell r="D786" t="str">
            <v>Add 256MB</v>
          </cell>
          <cell r="I786">
            <v>21</v>
          </cell>
        </row>
        <row r="787">
          <cell r="D787" t="str">
            <v>remove CD</v>
          </cell>
          <cell r="I787">
            <v>-11.81</v>
          </cell>
        </row>
        <row r="788">
          <cell r="D788" t="str">
            <v>add CDRW</v>
          </cell>
          <cell r="I788">
            <v>22.6</v>
          </cell>
        </row>
        <row r="789">
          <cell r="I789">
            <v>260.3</v>
          </cell>
        </row>
        <row r="791">
          <cell r="C791" t="str">
            <v>8123KAB</v>
          </cell>
          <cell r="I791">
            <v>371.65</v>
          </cell>
        </row>
        <row r="792">
          <cell r="C792" t="str">
            <v>MILLBROOK CTO</v>
          </cell>
          <cell r="D792" t="str">
            <v>812332A</v>
          </cell>
          <cell r="I792">
            <v>413.59</v>
          </cell>
        </row>
        <row r="793">
          <cell r="D793" t="str">
            <v>remove 3.0E/800</v>
          </cell>
          <cell r="I793">
            <v>-174</v>
          </cell>
        </row>
        <row r="794">
          <cell r="D794" t="str">
            <v>add P4 2.93E/533</v>
          </cell>
          <cell r="I794">
            <v>139</v>
          </cell>
        </row>
        <row r="795">
          <cell r="D795" t="str">
            <v>less DVD-ROM</v>
          </cell>
          <cell r="I795">
            <v>-18.75</v>
          </cell>
        </row>
        <row r="796">
          <cell r="D796" t="str">
            <v>add CD-ROM</v>
          </cell>
          <cell r="I796">
            <v>11.81</v>
          </cell>
        </row>
        <row r="797">
          <cell r="I797">
            <v>371.65</v>
          </cell>
        </row>
        <row r="799">
          <cell r="C799" t="str">
            <v>8123KAC</v>
          </cell>
          <cell r="I799">
            <v>428.55</v>
          </cell>
        </row>
        <row r="800">
          <cell r="C800" t="str">
            <v>MILLBROOK CTO</v>
          </cell>
          <cell r="D800" t="str">
            <v>812332A</v>
          </cell>
          <cell r="I800">
            <v>413.59</v>
          </cell>
        </row>
        <row r="801">
          <cell r="D801" t="str">
            <v>Less Barbados 915GV/Enet</v>
          </cell>
          <cell r="I801">
            <v>-62.33</v>
          </cell>
        </row>
        <row r="802">
          <cell r="D802" t="str">
            <v>Add Barbados 915G/Giga</v>
          </cell>
          <cell r="I802">
            <v>73.12</v>
          </cell>
        </row>
        <row r="803">
          <cell r="D803" t="str">
            <v>less DVD-ROM</v>
          </cell>
          <cell r="I803">
            <v>-18.75</v>
          </cell>
        </row>
        <row r="804">
          <cell r="D804" t="str">
            <v>add CD-RW</v>
          </cell>
          <cell r="I804">
            <v>22.92</v>
          </cell>
        </row>
        <row r="805">
          <cell r="I805">
            <v>428.55</v>
          </cell>
        </row>
        <row r="807">
          <cell r="C807" t="str">
            <v>8087KAP</v>
          </cell>
          <cell r="I807">
            <v>446.51</v>
          </cell>
        </row>
        <row r="808">
          <cell r="C808" t="str">
            <v>WELLFLEET-C</v>
          </cell>
          <cell r="D808" t="str">
            <v>808736A</v>
          </cell>
          <cell r="I808">
            <v>453.64</v>
          </cell>
        </row>
        <row r="809">
          <cell r="D809" t="str">
            <v>remove 3.2</v>
          </cell>
          <cell r="I809">
            <v>-204</v>
          </cell>
        </row>
        <row r="810">
          <cell r="D810" t="str">
            <v>add 3.0</v>
          </cell>
          <cell r="I810">
            <v>174</v>
          </cell>
        </row>
        <row r="811">
          <cell r="D811" t="str">
            <v>remove 40GB</v>
          </cell>
          <cell r="I811">
            <v>-43.83</v>
          </cell>
        </row>
        <row r="812">
          <cell r="D812" t="str">
            <v xml:space="preserve">add 80GB </v>
          </cell>
          <cell r="I812">
            <v>46.7</v>
          </cell>
        </row>
        <row r="813">
          <cell r="D813" t="str">
            <v>remove CD</v>
          </cell>
          <cell r="I813">
            <v>-21.1</v>
          </cell>
        </row>
        <row r="814">
          <cell r="D814" t="str">
            <v>add Combo</v>
          </cell>
          <cell r="I814">
            <v>41.1</v>
          </cell>
        </row>
        <row r="815">
          <cell r="I815">
            <v>446.51</v>
          </cell>
        </row>
        <row r="817">
          <cell r="C817" t="str">
            <v>8122KAB</v>
          </cell>
          <cell r="I817">
            <v>370.95</v>
          </cell>
        </row>
        <row r="818">
          <cell r="C818" t="str">
            <v>MILLBROOK CTO</v>
          </cell>
          <cell r="D818" t="str">
            <v>812332A</v>
          </cell>
          <cell r="I818">
            <v>413.59</v>
          </cell>
        </row>
        <row r="819">
          <cell r="D819" t="str">
            <v>remove 3.0E/800</v>
          </cell>
          <cell r="I819">
            <v>-174</v>
          </cell>
        </row>
        <row r="820">
          <cell r="D820" t="str">
            <v>add P4 2.93E/533</v>
          </cell>
          <cell r="I820">
            <v>139</v>
          </cell>
        </row>
        <row r="821">
          <cell r="D821" t="str">
            <v>less DVD-ROM</v>
          </cell>
          <cell r="I821">
            <v>-18.75</v>
          </cell>
        </row>
        <row r="822">
          <cell r="D822" t="str">
            <v>add CD-ROM</v>
          </cell>
          <cell r="I822">
            <v>11.81</v>
          </cell>
        </row>
        <row r="823">
          <cell r="D823" t="str">
            <v>remove 80</v>
          </cell>
          <cell r="I823">
            <v>-45</v>
          </cell>
        </row>
        <row r="824">
          <cell r="D824" t="str">
            <v>add 40</v>
          </cell>
          <cell r="I824">
            <v>44.3</v>
          </cell>
        </row>
        <row r="825">
          <cell r="I825">
            <v>370.95</v>
          </cell>
        </row>
        <row r="827">
          <cell r="C827" t="str">
            <v>8123K3A</v>
          </cell>
          <cell r="I827">
            <v>371.65</v>
          </cell>
        </row>
        <row r="828">
          <cell r="C828" t="str">
            <v>MILLBROOK CTO</v>
          </cell>
          <cell r="D828" t="str">
            <v>812332A</v>
          </cell>
          <cell r="I828">
            <v>413.59</v>
          </cell>
        </row>
        <row r="829">
          <cell r="D829" t="str">
            <v>remove 3.0E/800</v>
          </cell>
          <cell r="I829">
            <v>-174</v>
          </cell>
        </row>
        <row r="830">
          <cell r="D830" t="str">
            <v>add P4 3.06E/533</v>
          </cell>
          <cell r="I830">
            <v>139</v>
          </cell>
        </row>
        <row r="831">
          <cell r="D831" t="str">
            <v>remove 256MB PC3200</v>
          </cell>
          <cell r="I831">
            <v>-21</v>
          </cell>
        </row>
        <row r="832">
          <cell r="D832" t="str">
            <v>add 256MB PC4200</v>
          </cell>
          <cell r="I832">
            <v>21</v>
          </cell>
        </row>
        <row r="833">
          <cell r="D833" t="str">
            <v>less DVD-ROM</v>
          </cell>
          <cell r="I833">
            <v>-18.75</v>
          </cell>
        </row>
        <row r="834">
          <cell r="D834" t="str">
            <v>add CD-ROM</v>
          </cell>
          <cell r="I834">
            <v>11.81</v>
          </cell>
        </row>
        <row r="835">
          <cell r="I835">
            <v>371.65</v>
          </cell>
        </row>
        <row r="837">
          <cell r="C837" t="str">
            <v>8122KAE</v>
          </cell>
          <cell r="I837">
            <v>371.65</v>
          </cell>
        </row>
        <row r="838">
          <cell r="C838" t="str">
            <v>MILLBROOK CTO</v>
          </cell>
          <cell r="D838" t="str">
            <v>812332A</v>
          </cell>
          <cell r="I838">
            <v>413.59</v>
          </cell>
        </row>
        <row r="839">
          <cell r="D839" t="str">
            <v>remove 3.0E/800</v>
          </cell>
          <cell r="I839">
            <v>-174</v>
          </cell>
        </row>
        <row r="840">
          <cell r="D840" t="str">
            <v>add P4 3.06E/533</v>
          </cell>
          <cell r="I840">
            <v>139</v>
          </cell>
        </row>
        <row r="841">
          <cell r="D841" t="str">
            <v>less DVD-ROM</v>
          </cell>
          <cell r="I841">
            <v>-18.75</v>
          </cell>
        </row>
        <row r="842">
          <cell r="D842" t="str">
            <v>add CD-ROM</v>
          </cell>
          <cell r="I842">
            <v>11.81</v>
          </cell>
        </row>
        <row r="843">
          <cell r="I843">
            <v>371.65</v>
          </cell>
        </row>
        <row r="846">
          <cell r="C846" t="str">
            <v>8123LAD</v>
          </cell>
          <cell r="I846">
            <v>403.44</v>
          </cell>
        </row>
        <row r="847">
          <cell r="C847" t="str">
            <v>MILLBROOK CTO</v>
          </cell>
          <cell r="D847" t="str">
            <v>812332A</v>
          </cell>
          <cell r="I847">
            <v>413.59</v>
          </cell>
        </row>
        <row r="848">
          <cell r="D848" t="str">
            <v>remove 3.0E/800</v>
          </cell>
          <cell r="I848">
            <v>-174</v>
          </cell>
        </row>
        <row r="849">
          <cell r="D849" t="str">
            <v>add P4 3.2E/800</v>
          </cell>
          <cell r="I849">
            <v>139</v>
          </cell>
        </row>
        <row r="850">
          <cell r="D850" t="str">
            <v xml:space="preserve">remove 256MB </v>
          </cell>
          <cell r="I850">
            <v>-21</v>
          </cell>
        </row>
        <row r="851">
          <cell r="D851" t="str">
            <v>add 512MB</v>
          </cell>
          <cell r="I851">
            <v>42</v>
          </cell>
        </row>
        <row r="852">
          <cell r="D852" t="str">
            <v>less DVD-ROM</v>
          </cell>
          <cell r="I852">
            <v>-18.75</v>
          </cell>
        </row>
        <row r="853">
          <cell r="D853" t="str">
            <v>add CD-ROM</v>
          </cell>
          <cell r="I853">
            <v>11.81</v>
          </cell>
        </row>
        <row r="854">
          <cell r="D854" t="str">
            <v>Less Barbados 915GV/Enet</v>
          </cell>
          <cell r="I854">
            <v>-62.33</v>
          </cell>
        </row>
        <row r="855">
          <cell r="D855" t="str">
            <v>Add Barbados 915G/Giga</v>
          </cell>
          <cell r="I855">
            <v>73.12</v>
          </cell>
        </row>
        <row r="856">
          <cell r="I856">
            <v>403.44</v>
          </cell>
        </row>
        <row r="859">
          <cell r="C859" t="str">
            <v>8104KAF</v>
          </cell>
          <cell r="I859">
            <v>477.45</v>
          </cell>
        </row>
        <row r="860">
          <cell r="C860" t="str">
            <v>GREER CTO</v>
          </cell>
          <cell r="D860" t="str">
            <v>810421A</v>
          </cell>
          <cell r="I860">
            <v>431.05</v>
          </cell>
        </row>
        <row r="861">
          <cell r="D861" t="str">
            <v>remove 3.0E/800</v>
          </cell>
          <cell r="I861">
            <v>-174</v>
          </cell>
        </row>
        <row r="862">
          <cell r="D862" t="str">
            <v>add 630 P4 3.0E/800</v>
          </cell>
          <cell r="I862">
            <v>179</v>
          </cell>
        </row>
        <row r="863">
          <cell r="D863" t="str">
            <v xml:space="preserve">remove 256MB </v>
          </cell>
          <cell r="I863">
            <v>-21</v>
          </cell>
        </row>
        <row r="864">
          <cell r="D864" t="str">
            <v>add 512MB</v>
          </cell>
          <cell r="I864">
            <v>42</v>
          </cell>
        </row>
        <row r="865">
          <cell r="D865" t="str">
            <v>less CD</v>
          </cell>
          <cell r="I865">
            <v>-21.1</v>
          </cell>
        </row>
        <row r="866">
          <cell r="D866" t="str">
            <v>Add Combo</v>
          </cell>
          <cell r="I866">
            <v>41.5</v>
          </cell>
        </row>
        <row r="867">
          <cell r="I867">
            <v>477.45</v>
          </cell>
        </row>
        <row r="872">
          <cell r="C872" t="str">
            <v>8087KTK</v>
          </cell>
          <cell r="I872">
            <v>402.64</v>
          </cell>
        </row>
        <row r="873">
          <cell r="C873" t="str">
            <v>WELLFLEET-C</v>
          </cell>
          <cell r="D873" t="str">
            <v>808736A</v>
          </cell>
          <cell r="I873">
            <v>453.64</v>
          </cell>
        </row>
        <row r="874">
          <cell r="D874" t="str">
            <v>remove 3.2</v>
          </cell>
          <cell r="I874">
            <v>-204</v>
          </cell>
        </row>
        <row r="875">
          <cell r="D875" t="str">
            <v>add 3.0</v>
          </cell>
          <cell r="I875">
            <v>174</v>
          </cell>
        </row>
        <row r="876">
          <cell r="D876" t="str">
            <v>remove 512</v>
          </cell>
          <cell r="I876">
            <v>-42</v>
          </cell>
        </row>
        <row r="877">
          <cell r="D877" t="str">
            <v>add 256</v>
          </cell>
          <cell r="I877">
            <v>21</v>
          </cell>
        </row>
        <row r="878">
          <cell r="I878">
            <v>402.64</v>
          </cell>
        </row>
        <row r="880">
          <cell r="C880" t="str">
            <v>8142LTB"</v>
          </cell>
          <cell r="I880">
            <v>421.43</v>
          </cell>
        </row>
        <row r="881">
          <cell r="C881" t="str">
            <v>EASTHAM-2-C</v>
          </cell>
          <cell r="D881" t="str">
            <v>814237A</v>
          </cell>
          <cell r="I881">
            <v>479.37</v>
          </cell>
        </row>
        <row r="882">
          <cell r="D882" t="str">
            <v>remove 3.2</v>
          </cell>
          <cell r="I882">
            <v>-204</v>
          </cell>
        </row>
        <row r="883">
          <cell r="D883" t="str">
            <v>add 3.0</v>
          </cell>
          <cell r="I883">
            <v>174</v>
          </cell>
        </row>
        <row r="884">
          <cell r="D884" t="str">
            <v>remove 256</v>
          </cell>
          <cell r="I884">
            <v>-21</v>
          </cell>
        </row>
        <row r="885">
          <cell r="D885" t="str">
            <v>remove dvd</v>
          </cell>
          <cell r="I885">
            <v>-18.75</v>
          </cell>
        </row>
        <row r="886">
          <cell r="D886" t="str">
            <v>add cd</v>
          </cell>
          <cell r="I886">
            <v>11.81</v>
          </cell>
        </row>
        <row r="887">
          <cell r="I887">
            <v>421.43</v>
          </cell>
        </row>
        <row r="889">
          <cell r="C889" t="str">
            <v>8172KTU"</v>
          </cell>
          <cell r="I889">
            <v>427.99</v>
          </cell>
        </row>
        <row r="890">
          <cell r="C890" t="str">
            <v>BREWSTER-2-C</v>
          </cell>
          <cell r="D890" t="str">
            <v>81723FA</v>
          </cell>
          <cell r="I890">
            <v>485.93</v>
          </cell>
        </row>
        <row r="891">
          <cell r="D891" t="str">
            <v>remove 3.2</v>
          </cell>
          <cell r="I891">
            <v>-204</v>
          </cell>
        </row>
        <row r="892">
          <cell r="D892" t="str">
            <v>add 3.0</v>
          </cell>
          <cell r="I892">
            <v>174</v>
          </cell>
        </row>
        <row r="893">
          <cell r="D893" t="str">
            <v>remove 512</v>
          </cell>
          <cell r="I893">
            <v>-42</v>
          </cell>
        </row>
        <row r="894">
          <cell r="D894" t="str">
            <v>add 256</v>
          </cell>
          <cell r="I894">
            <v>21</v>
          </cell>
        </row>
        <row r="895">
          <cell r="D895" t="str">
            <v>remove dvd</v>
          </cell>
          <cell r="I895">
            <v>-18.75</v>
          </cell>
        </row>
        <row r="896">
          <cell r="D896" t="str">
            <v>add cd</v>
          </cell>
          <cell r="I896">
            <v>11.81</v>
          </cell>
        </row>
        <row r="897">
          <cell r="I897">
            <v>427.99</v>
          </cell>
        </row>
        <row r="899">
          <cell r="C899" t="str">
            <v>8124KTA</v>
          </cell>
          <cell r="I899">
            <v>371.65</v>
          </cell>
        </row>
        <row r="900">
          <cell r="C900" t="str">
            <v>MILLBROOK CTO</v>
          </cell>
          <cell r="D900" t="str">
            <v>812436A</v>
          </cell>
          <cell r="I900">
            <v>413.59</v>
          </cell>
        </row>
        <row r="901">
          <cell r="D901" t="str">
            <v>remove 3.0E/800</v>
          </cell>
          <cell r="I901">
            <v>-174</v>
          </cell>
        </row>
        <row r="902">
          <cell r="D902" t="str">
            <v>add P4 2.93E/533</v>
          </cell>
          <cell r="I902">
            <v>139</v>
          </cell>
        </row>
        <row r="903">
          <cell r="D903" t="str">
            <v>less DVD-ROM</v>
          </cell>
          <cell r="I903">
            <v>-18.75</v>
          </cell>
        </row>
        <row r="904">
          <cell r="D904" t="str">
            <v>add CD-ROM</v>
          </cell>
          <cell r="I904">
            <v>11.81</v>
          </cell>
        </row>
        <row r="905">
          <cell r="I905">
            <v>371.65</v>
          </cell>
        </row>
        <row r="907">
          <cell r="C907" t="str">
            <v>8124KTE</v>
          </cell>
          <cell r="I907">
            <v>371.65</v>
          </cell>
        </row>
        <row r="908">
          <cell r="C908" t="str">
            <v>MILLBROOK CTO</v>
          </cell>
          <cell r="D908" t="str">
            <v>812436A</v>
          </cell>
          <cell r="I908">
            <v>413.59</v>
          </cell>
        </row>
        <row r="909">
          <cell r="D909" t="str">
            <v>remove 3.0E/800</v>
          </cell>
          <cell r="I909">
            <v>-174</v>
          </cell>
        </row>
        <row r="910">
          <cell r="D910" t="str">
            <v>add P4 2.93E/533</v>
          </cell>
          <cell r="I910">
            <v>139</v>
          </cell>
        </row>
        <row r="911">
          <cell r="D911" t="str">
            <v>less DVD-ROM</v>
          </cell>
          <cell r="I911">
            <v>-18.75</v>
          </cell>
        </row>
        <row r="912">
          <cell r="D912" t="str">
            <v>add CD-ROM</v>
          </cell>
          <cell r="I912">
            <v>11.81</v>
          </cell>
        </row>
        <row r="913">
          <cell r="I913">
            <v>371.65</v>
          </cell>
        </row>
        <row r="915">
          <cell r="C915" t="str">
            <v>8124KTD</v>
          </cell>
          <cell r="I915">
            <v>417.44</v>
          </cell>
        </row>
        <row r="916">
          <cell r="C916" t="str">
            <v>MILLBROOK CTO</v>
          </cell>
          <cell r="D916" t="str">
            <v>812436A</v>
          </cell>
          <cell r="I916">
            <v>413.59</v>
          </cell>
        </row>
        <row r="917">
          <cell r="D917" t="str">
            <v>Less Barbados 915GV/Enet</v>
          </cell>
          <cell r="I917">
            <v>-62.33</v>
          </cell>
        </row>
        <row r="918">
          <cell r="D918" t="str">
            <v>Add Barbados 915G/Giga</v>
          </cell>
          <cell r="I918">
            <v>73.12</v>
          </cell>
        </row>
        <row r="919">
          <cell r="D919" t="str">
            <v>less DVD-ROM</v>
          </cell>
          <cell r="I919">
            <v>-18.75</v>
          </cell>
        </row>
        <row r="920">
          <cell r="D920" t="str">
            <v>add CD-ROM</v>
          </cell>
          <cell r="I920">
            <v>11.81</v>
          </cell>
        </row>
        <row r="921">
          <cell r="I921">
            <v>417.44</v>
          </cell>
        </row>
        <row r="923">
          <cell r="C923" t="str">
            <v>8136KTC</v>
          </cell>
          <cell r="I923">
            <v>421.39</v>
          </cell>
        </row>
        <row r="924">
          <cell r="C924" t="str">
            <v>MILLBROOK CTO</v>
          </cell>
          <cell r="D924" t="str">
            <v>813631A</v>
          </cell>
          <cell r="I924">
            <v>409.83</v>
          </cell>
        </row>
        <row r="925">
          <cell r="D925" t="str">
            <v>Less Barbados 915GV/Enet</v>
          </cell>
          <cell r="I925">
            <v>-62.33</v>
          </cell>
        </row>
        <row r="926">
          <cell r="D926" t="str">
            <v>Add Barbados 915G/Giga</v>
          </cell>
          <cell r="I926">
            <v>73.12</v>
          </cell>
        </row>
        <row r="927">
          <cell r="D927" t="str">
            <v>add internal speaker</v>
          </cell>
          <cell r="I927">
            <v>0.77</v>
          </cell>
        </row>
        <row r="928">
          <cell r="I928">
            <v>421.39</v>
          </cell>
        </row>
        <row r="930">
          <cell r="C930" t="str">
            <v>8136KTB</v>
          </cell>
          <cell r="I930">
            <v>471.58</v>
          </cell>
        </row>
        <row r="931">
          <cell r="C931" t="str">
            <v>MILLBROOK CTO</v>
          </cell>
          <cell r="D931" t="str">
            <v>813631A</v>
          </cell>
          <cell r="I931">
            <v>409.83</v>
          </cell>
        </row>
        <row r="932">
          <cell r="D932" t="str">
            <v>remove 3.0E/800</v>
          </cell>
          <cell r="I932">
            <v>-174</v>
          </cell>
        </row>
        <row r="933">
          <cell r="D933" t="str">
            <v>add P4 3.2E/800</v>
          </cell>
          <cell r="I933">
            <v>204</v>
          </cell>
        </row>
        <row r="934">
          <cell r="D934" t="str">
            <v>Less Barbados 915GV/Enet</v>
          </cell>
          <cell r="I934">
            <v>-62.33</v>
          </cell>
        </row>
        <row r="935">
          <cell r="D935" t="str">
            <v>Add Barbados 915G/Giga</v>
          </cell>
          <cell r="I935">
            <v>73.12</v>
          </cell>
        </row>
        <row r="936">
          <cell r="D936" t="str">
            <v>add internal speaker</v>
          </cell>
          <cell r="I936">
            <v>0.77</v>
          </cell>
        </row>
        <row r="937">
          <cell r="D937" t="str">
            <v>less CD-ROM</v>
          </cell>
          <cell r="I937">
            <v>-11.81</v>
          </cell>
        </row>
        <row r="938">
          <cell r="D938" t="str">
            <v>add Combo</v>
          </cell>
          <cell r="I938">
            <v>32</v>
          </cell>
        </row>
        <row r="939">
          <cell r="I939">
            <v>471.58</v>
          </cell>
        </row>
        <row r="941">
          <cell r="C941" t="str">
            <v>8124KTQ</v>
          </cell>
          <cell r="I941">
            <v>292.64999999999998</v>
          </cell>
        </row>
        <row r="942">
          <cell r="C942" t="str">
            <v>MILLBROOK CTO</v>
          </cell>
          <cell r="D942" t="str">
            <v>812436A</v>
          </cell>
          <cell r="I942">
            <v>413.59</v>
          </cell>
        </row>
        <row r="943">
          <cell r="D943" t="str">
            <v>remove 3.0E/800</v>
          </cell>
          <cell r="I943">
            <v>-174</v>
          </cell>
        </row>
        <row r="944">
          <cell r="D944" t="str">
            <v>add Cel 2.8E/533</v>
          </cell>
          <cell r="I944">
            <v>60</v>
          </cell>
        </row>
        <row r="945">
          <cell r="D945" t="str">
            <v>less DVD-ROM</v>
          </cell>
          <cell r="I945">
            <v>-18.75</v>
          </cell>
        </row>
        <row r="946">
          <cell r="D946" t="str">
            <v>add CD-ROM</v>
          </cell>
          <cell r="I946">
            <v>11.81</v>
          </cell>
        </row>
        <row r="947">
          <cell r="I947">
            <v>292.64999999999998</v>
          </cell>
        </row>
        <row r="949">
          <cell r="C949" t="str">
            <v>8124KTN</v>
          </cell>
          <cell r="I949">
            <v>292.64999999999998</v>
          </cell>
        </row>
        <row r="950">
          <cell r="C950" t="str">
            <v>MILLBROOK CTO</v>
          </cell>
          <cell r="D950" t="str">
            <v>812436A</v>
          </cell>
          <cell r="I950">
            <v>413.59</v>
          </cell>
        </row>
        <row r="951">
          <cell r="D951" t="str">
            <v>remove 3.0E/800</v>
          </cell>
          <cell r="I951">
            <v>-174</v>
          </cell>
        </row>
        <row r="952">
          <cell r="D952" t="str">
            <v>add Cel 2.8E/533</v>
          </cell>
          <cell r="I952">
            <v>60</v>
          </cell>
        </row>
        <row r="953">
          <cell r="D953" t="str">
            <v>less DVD-ROM</v>
          </cell>
          <cell r="I953">
            <v>-18.75</v>
          </cell>
        </row>
        <row r="954">
          <cell r="D954" t="str">
            <v>add CD-ROM</v>
          </cell>
          <cell r="I954">
            <v>11.81</v>
          </cell>
        </row>
        <row r="955">
          <cell r="I955">
            <v>292.64999999999998</v>
          </cell>
        </row>
        <row r="958">
          <cell r="C958" t="str">
            <v>8174MTJ</v>
          </cell>
          <cell r="I958">
            <v>265.74</v>
          </cell>
        </row>
        <row r="959">
          <cell r="C959" t="str">
            <v>CHATHAM-C</v>
          </cell>
          <cell r="D959" t="str">
            <v>817422T</v>
          </cell>
          <cell r="I959">
            <v>376.87</v>
          </cell>
        </row>
        <row r="960">
          <cell r="D960" t="str">
            <v>remove 3.0</v>
          </cell>
          <cell r="I960">
            <v>-174</v>
          </cell>
        </row>
        <row r="961">
          <cell r="D961" t="str">
            <v>add cel 2.8/533</v>
          </cell>
          <cell r="I961">
            <v>60</v>
          </cell>
        </row>
        <row r="962">
          <cell r="D962" t="str">
            <v>remove 40</v>
          </cell>
          <cell r="I962">
            <v>-43.83</v>
          </cell>
        </row>
        <row r="963">
          <cell r="D963" t="str">
            <v>add 80</v>
          </cell>
          <cell r="I963">
            <v>46.7</v>
          </cell>
        </row>
        <row r="964">
          <cell r="I964">
            <v>265.74</v>
          </cell>
        </row>
        <row r="966">
          <cell r="C966" t="str">
            <v>8122KTA</v>
          </cell>
          <cell r="I966">
            <v>370.95</v>
          </cell>
        </row>
        <row r="967">
          <cell r="C967" t="str">
            <v>MILLBROOK CTO</v>
          </cell>
          <cell r="D967" t="str">
            <v>812332A</v>
          </cell>
          <cell r="I967">
            <v>413.59</v>
          </cell>
        </row>
        <row r="968">
          <cell r="D968" t="str">
            <v>remove 3.0E/800</v>
          </cell>
          <cell r="I968">
            <v>-174</v>
          </cell>
        </row>
        <row r="969">
          <cell r="D969" t="str">
            <v>add P4 2.93E/533</v>
          </cell>
          <cell r="I969">
            <v>139</v>
          </cell>
        </row>
        <row r="970">
          <cell r="D970" t="str">
            <v>less DVD-ROM</v>
          </cell>
          <cell r="I970">
            <v>-18.75</v>
          </cell>
        </row>
        <row r="971">
          <cell r="D971" t="str">
            <v>add CD-ROM</v>
          </cell>
          <cell r="I971">
            <v>11.81</v>
          </cell>
        </row>
        <row r="972">
          <cell r="D972" t="str">
            <v>remove 80</v>
          </cell>
          <cell r="I972">
            <v>-45</v>
          </cell>
        </row>
        <row r="973">
          <cell r="D973" t="str">
            <v>add 40</v>
          </cell>
          <cell r="I973">
            <v>44.3</v>
          </cell>
        </row>
        <row r="974">
          <cell r="I974">
            <v>370.95</v>
          </cell>
        </row>
        <row r="981">
          <cell r="C981" t="str">
            <v>8124MNT</v>
          </cell>
          <cell r="I981">
            <v>371.65</v>
          </cell>
        </row>
        <row r="982">
          <cell r="C982" t="str">
            <v>MILLBROOK CTO</v>
          </cell>
          <cell r="D982" t="str">
            <v>812436A</v>
          </cell>
          <cell r="I982">
            <v>413.59</v>
          </cell>
        </row>
        <row r="983">
          <cell r="D983" t="str">
            <v>remove 3.0E/800</v>
          </cell>
          <cell r="I983">
            <v>-174</v>
          </cell>
        </row>
        <row r="984">
          <cell r="D984" t="str">
            <v>add P4 3.06E/533</v>
          </cell>
          <cell r="I984">
            <v>139</v>
          </cell>
        </row>
        <row r="985">
          <cell r="D985" t="str">
            <v>remove 256MB PC3200</v>
          </cell>
          <cell r="I985">
            <v>-21</v>
          </cell>
        </row>
        <row r="986">
          <cell r="D986" t="str">
            <v>add 256MB PC4200</v>
          </cell>
          <cell r="I986">
            <v>21</v>
          </cell>
        </row>
        <row r="987">
          <cell r="D987" t="str">
            <v>less DVD-ROM</v>
          </cell>
          <cell r="I987">
            <v>-18.75</v>
          </cell>
        </row>
        <row r="988">
          <cell r="D988" t="str">
            <v>add CD-ROM</v>
          </cell>
          <cell r="I988">
            <v>11.81</v>
          </cell>
        </row>
        <row r="989">
          <cell r="I989">
            <v>371.65</v>
          </cell>
        </row>
        <row r="992">
          <cell r="C992" t="str">
            <v>8124LTP</v>
          </cell>
          <cell r="I992">
            <v>371.65</v>
          </cell>
        </row>
        <row r="993">
          <cell r="C993" t="str">
            <v>MILLBROOK CTO</v>
          </cell>
          <cell r="D993" t="str">
            <v>812436A</v>
          </cell>
          <cell r="I993">
            <v>413.59</v>
          </cell>
        </row>
        <row r="994">
          <cell r="D994" t="str">
            <v>remove 3.0E/800</v>
          </cell>
          <cell r="I994">
            <v>-174</v>
          </cell>
        </row>
        <row r="995">
          <cell r="D995" t="str">
            <v>add P4 3.06E/533</v>
          </cell>
          <cell r="I995">
            <v>139</v>
          </cell>
        </row>
        <row r="996">
          <cell r="D996" t="str">
            <v>remove 256MB PC3200</v>
          </cell>
          <cell r="I996">
            <v>-21</v>
          </cell>
        </row>
        <row r="997">
          <cell r="D997" t="str">
            <v>add 256MB PC4200</v>
          </cell>
          <cell r="I997">
            <v>21</v>
          </cell>
        </row>
        <row r="998">
          <cell r="D998" t="str">
            <v>less DVD-ROM</v>
          </cell>
          <cell r="I998">
            <v>-18.75</v>
          </cell>
        </row>
        <row r="999">
          <cell r="D999" t="str">
            <v>add CD-ROM</v>
          </cell>
          <cell r="I999">
            <v>11.81</v>
          </cell>
        </row>
        <row r="1000">
          <cell r="I1000">
            <v>371.65</v>
          </cell>
        </row>
        <row r="1002">
          <cell r="C1002" t="str">
            <v>8122KTE</v>
          </cell>
          <cell r="I1002">
            <v>371.65</v>
          </cell>
        </row>
        <row r="1003">
          <cell r="C1003" t="str">
            <v>MILLBROOK CTO</v>
          </cell>
          <cell r="D1003" t="str">
            <v>812332A</v>
          </cell>
          <cell r="I1003">
            <v>413.59</v>
          </cell>
        </row>
        <row r="1004">
          <cell r="D1004" t="str">
            <v>remove 3.0E/800</v>
          </cell>
          <cell r="I1004">
            <v>-174</v>
          </cell>
        </row>
        <row r="1005">
          <cell r="D1005" t="str">
            <v>add P4 3.06E/533</v>
          </cell>
          <cell r="I1005">
            <v>139</v>
          </cell>
        </row>
        <row r="1006">
          <cell r="D1006" t="str">
            <v>less DVD-ROM</v>
          </cell>
          <cell r="I1006">
            <v>-18.75</v>
          </cell>
        </row>
        <row r="1007">
          <cell r="D1007" t="str">
            <v>add CD-ROM</v>
          </cell>
          <cell r="I1007">
            <v>11.81</v>
          </cell>
        </row>
        <row r="1008">
          <cell r="I1008">
            <v>371.65</v>
          </cell>
        </row>
        <row r="1010">
          <cell r="C1010" t="str">
            <v>8113KTC</v>
          </cell>
          <cell r="I1010">
            <v>504.85</v>
          </cell>
        </row>
        <row r="1011">
          <cell r="C1011" t="str">
            <v>VERBANK CTO</v>
          </cell>
          <cell r="D1011" t="str">
            <v>811328A</v>
          </cell>
          <cell r="I1011">
            <v>459.5</v>
          </cell>
        </row>
        <row r="1012">
          <cell r="D1012" t="str">
            <v>remove 3.0E/800</v>
          </cell>
          <cell r="I1012">
            <v>-174</v>
          </cell>
        </row>
        <row r="1013">
          <cell r="D1013" t="str">
            <v>add 640 P4 3.2E/800</v>
          </cell>
          <cell r="I1013">
            <v>209</v>
          </cell>
        </row>
        <row r="1014">
          <cell r="D1014" t="str">
            <v>less DVD-ROM</v>
          </cell>
          <cell r="I1014">
            <v>-18.75</v>
          </cell>
        </row>
        <row r="1015">
          <cell r="D1015" t="str">
            <v>add Combo</v>
          </cell>
          <cell r="I1015">
            <v>29.1</v>
          </cell>
        </row>
        <row r="1016">
          <cell r="I1016">
            <v>504.85</v>
          </cell>
        </row>
        <row r="1018">
          <cell r="C1018" t="str">
            <v>8215KTE</v>
          </cell>
          <cell r="I1018">
            <v>507.43</v>
          </cell>
        </row>
        <row r="1019">
          <cell r="C1019" t="str">
            <v>VERBANK CTO</v>
          </cell>
          <cell r="D1019" t="str">
            <v>821529A</v>
          </cell>
          <cell r="I1019">
            <v>462.08</v>
          </cell>
        </row>
        <row r="1020">
          <cell r="D1020" t="str">
            <v>remove 3.0E/800</v>
          </cell>
          <cell r="I1020">
            <v>-174</v>
          </cell>
        </row>
        <row r="1021">
          <cell r="D1021" t="str">
            <v>add 640 P4 3.2E/800</v>
          </cell>
          <cell r="I1021">
            <v>209</v>
          </cell>
        </row>
        <row r="1022">
          <cell r="D1022" t="str">
            <v>less DVD-ROM</v>
          </cell>
          <cell r="I1022">
            <v>-18.75</v>
          </cell>
        </row>
        <row r="1023">
          <cell r="D1023" t="str">
            <v xml:space="preserve">add Combo </v>
          </cell>
          <cell r="I1023">
            <v>29.1</v>
          </cell>
        </row>
        <row r="1024">
          <cell r="I1024">
            <v>507.43</v>
          </cell>
        </row>
        <row r="1027">
          <cell r="C1027" t="str">
            <v>8104KTG</v>
          </cell>
          <cell r="I1027">
            <v>436.05</v>
          </cell>
        </row>
        <row r="1028">
          <cell r="C1028" t="str">
            <v>GREER CTO</v>
          </cell>
          <cell r="D1028" t="str">
            <v>810421A</v>
          </cell>
          <cell r="I1028">
            <v>431.05</v>
          </cell>
        </row>
        <row r="1029">
          <cell r="D1029" t="str">
            <v>remove 3.0E/800</v>
          </cell>
          <cell r="I1029">
            <v>-174</v>
          </cell>
        </row>
        <row r="1030">
          <cell r="D1030" t="str">
            <v>add 630 P4 3.0E/800</v>
          </cell>
          <cell r="I1030">
            <v>179</v>
          </cell>
        </row>
        <row r="1031">
          <cell r="I1031">
            <v>436.05</v>
          </cell>
        </row>
        <row r="1038">
          <cell r="C1038" t="str">
            <v>8141KAD</v>
          </cell>
          <cell r="I1038">
            <v>385.92999999999995</v>
          </cell>
        </row>
        <row r="1039">
          <cell r="C1039" t="str">
            <v>EASTHAM-C</v>
          </cell>
          <cell r="D1039" t="str">
            <v>814124A</v>
          </cell>
          <cell r="I1039">
            <v>441.9</v>
          </cell>
        </row>
        <row r="1040">
          <cell r="D1040" t="str">
            <v>less 256MB</v>
          </cell>
          <cell r="I1040">
            <v>-21</v>
          </cell>
        </row>
        <row r="1041">
          <cell r="D1041" t="str">
            <v>Less P4 3.0/800</v>
          </cell>
          <cell r="I1041">
            <v>-174</v>
          </cell>
        </row>
        <row r="1042">
          <cell r="D1042" t="str">
            <v>Add P4 2.93/533</v>
          </cell>
          <cell r="I1042">
            <v>139</v>
          </cell>
        </row>
        <row r="1043">
          <cell r="D1043" t="str">
            <v>Less 40GB SATA</v>
          </cell>
          <cell r="I1043">
            <v>-45.93</v>
          </cell>
        </row>
        <row r="1044">
          <cell r="D1044" t="str">
            <v>Add 80BD SATA</v>
          </cell>
          <cell r="I1044">
            <v>45.96</v>
          </cell>
        </row>
        <row r="1045">
          <cell r="I1045">
            <v>385.92999999999995</v>
          </cell>
        </row>
        <row r="1047">
          <cell r="C1047" t="str">
            <v>8123KAE</v>
          </cell>
          <cell r="I1047">
            <v>371.65</v>
          </cell>
        </row>
        <row r="1048">
          <cell r="C1048" t="str">
            <v>MILLBROOK CTO</v>
          </cell>
          <cell r="D1048" t="str">
            <v>812332A</v>
          </cell>
          <cell r="I1048">
            <v>413.59</v>
          </cell>
        </row>
        <row r="1049">
          <cell r="D1049" t="str">
            <v>remove 3.0E/800</v>
          </cell>
          <cell r="I1049">
            <v>-174</v>
          </cell>
        </row>
        <row r="1050">
          <cell r="D1050" t="str">
            <v>add P4 2.93E/533</v>
          </cell>
          <cell r="I1050">
            <v>139</v>
          </cell>
        </row>
        <row r="1051">
          <cell r="D1051" t="str">
            <v>less DVD-ROM</v>
          </cell>
          <cell r="I1051">
            <v>-18.75</v>
          </cell>
        </row>
        <row r="1052">
          <cell r="D1052" t="str">
            <v>add CD-ROM</v>
          </cell>
          <cell r="I1052">
            <v>11.81</v>
          </cell>
        </row>
        <row r="1053">
          <cell r="I1053">
            <v>371.65</v>
          </cell>
        </row>
        <row r="1055">
          <cell r="C1055" t="str">
            <v>8123KAD</v>
          </cell>
          <cell r="I1055">
            <v>391.65</v>
          </cell>
        </row>
        <row r="1056">
          <cell r="C1056" t="str">
            <v>MILLBROOK CTO</v>
          </cell>
          <cell r="D1056" t="str">
            <v>812332A</v>
          </cell>
          <cell r="I1056">
            <v>413.59</v>
          </cell>
        </row>
        <row r="1057">
          <cell r="D1057" t="str">
            <v>remove 3.0E/800</v>
          </cell>
          <cell r="I1057">
            <v>-174</v>
          </cell>
        </row>
        <row r="1058">
          <cell r="D1058" t="str">
            <v>add P4 2.8E/533</v>
          </cell>
          <cell r="I1058">
            <v>159</v>
          </cell>
        </row>
        <row r="1059">
          <cell r="D1059" t="str">
            <v>less DVD-ROM</v>
          </cell>
          <cell r="I1059">
            <v>-18.75</v>
          </cell>
        </row>
        <row r="1060">
          <cell r="D1060" t="str">
            <v>add CD-ROM</v>
          </cell>
          <cell r="I1060">
            <v>11.81</v>
          </cell>
        </row>
        <row r="1061">
          <cell r="I1061">
            <v>391.65</v>
          </cell>
        </row>
        <row r="1063">
          <cell r="C1063" t="str">
            <v>8123KAA</v>
          </cell>
          <cell r="I1063">
            <v>417.44</v>
          </cell>
        </row>
        <row r="1064">
          <cell r="C1064" t="str">
            <v>MILLBROOK CTO</v>
          </cell>
          <cell r="D1064" t="str">
            <v>812332A</v>
          </cell>
          <cell r="I1064">
            <v>413.59</v>
          </cell>
        </row>
        <row r="1065">
          <cell r="D1065" t="str">
            <v>Less Barbados 915GV/Enet</v>
          </cell>
          <cell r="I1065">
            <v>-62.33</v>
          </cell>
        </row>
        <row r="1066">
          <cell r="D1066" t="str">
            <v>Add Barbados 915G/Giga</v>
          </cell>
          <cell r="I1066">
            <v>73.12</v>
          </cell>
        </row>
        <row r="1067">
          <cell r="D1067" t="str">
            <v>less DVD-ROM</v>
          </cell>
          <cell r="I1067">
            <v>-18.75</v>
          </cell>
        </row>
        <row r="1068">
          <cell r="D1068" t="str">
            <v>add CD-ROM</v>
          </cell>
          <cell r="I1068">
            <v>11.81</v>
          </cell>
        </row>
        <row r="1069">
          <cell r="I1069">
            <v>417.44</v>
          </cell>
        </row>
        <row r="1071">
          <cell r="C1071" t="str">
            <v>8123KA8</v>
          </cell>
          <cell r="I1071">
            <v>371.65</v>
          </cell>
        </row>
        <row r="1072">
          <cell r="C1072" t="str">
            <v>MILLBROOK CTO</v>
          </cell>
          <cell r="D1072" t="str">
            <v>812332A</v>
          </cell>
          <cell r="I1072">
            <v>413.59</v>
          </cell>
        </row>
        <row r="1073">
          <cell r="D1073" t="str">
            <v>remove 3.0E/800</v>
          </cell>
          <cell r="I1073">
            <v>-174</v>
          </cell>
        </row>
        <row r="1074">
          <cell r="D1074" t="str">
            <v>add P4 2.93E/533</v>
          </cell>
          <cell r="I1074">
            <v>139</v>
          </cell>
        </row>
        <row r="1075">
          <cell r="D1075" t="str">
            <v>less DVD-ROM</v>
          </cell>
          <cell r="I1075">
            <v>-18.75</v>
          </cell>
        </row>
        <row r="1076">
          <cell r="D1076" t="str">
            <v>add CD-ROM</v>
          </cell>
          <cell r="I1076">
            <v>11.81</v>
          </cell>
        </row>
        <row r="1077">
          <cell r="I1077">
            <v>371.65</v>
          </cell>
        </row>
        <row r="1079">
          <cell r="C1079" t="str">
            <v>8135KAB</v>
          </cell>
          <cell r="I1079">
            <v>415.52</v>
          </cell>
        </row>
        <row r="1080">
          <cell r="C1080" t="str">
            <v>MILLBROOK CTO</v>
          </cell>
          <cell r="D1080" t="str">
            <v>813533A</v>
          </cell>
          <cell r="I1080">
            <v>414.82</v>
          </cell>
        </row>
        <row r="1081">
          <cell r="D1081" t="str">
            <v>remove 40</v>
          </cell>
          <cell r="I1081">
            <v>-44.3</v>
          </cell>
        </row>
        <row r="1082">
          <cell r="D1082" t="str">
            <v>add 80</v>
          </cell>
          <cell r="I1082">
            <v>45</v>
          </cell>
        </row>
        <row r="1083">
          <cell r="I1083">
            <v>415.52</v>
          </cell>
        </row>
        <row r="1085">
          <cell r="C1085" t="str">
            <v>8122KAD</v>
          </cell>
          <cell r="I1085">
            <v>366.3</v>
          </cell>
        </row>
        <row r="1086">
          <cell r="C1086" t="str">
            <v>MILLBROOK CTO</v>
          </cell>
          <cell r="D1086" t="str">
            <v>812332A</v>
          </cell>
          <cell r="I1086">
            <v>413.59</v>
          </cell>
        </row>
        <row r="1087">
          <cell r="D1087" t="str">
            <v>remove 3.0E/800</v>
          </cell>
          <cell r="I1087">
            <v>-174</v>
          </cell>
        </row>
        <row r="1088">
          <cell r="D1088" t="str">
            <v>add P4 2.93E/533</v>
          </cell>
          <cell r="I1088">
            <v>139</v>
          </cell>
        </row>
        <row r="1089">
          <cell r="D1089" t="str">
            <v>less DVD-ROM</v>
          </cell>
          <cell r="I1089">
            <v>-18.75</v>
          </cell>
        </row>
        <row r="1090">
          <cell r="D1090" t="str">
            <v>add CD-ROM</v>
          </cell>
          <cell r="I1090">
            <v>11.81</v>
          </cell>
        </row>
        <row r="1091">
          <cell r="D1091" t="str">
            <v>remove 80</v>
          </cell>
          <cell r="I1091">
            <v>-49.65</v>
          </cell>
        </row>
        <row r="1092">
          <cell r="D1092" t="str">
            <v>add 40</v>
          </cell>
          <cell r="I1092">
            <v>44.3</v>
          </cell>
        </row>
        <row r="1093">
          <cell r="I1093">
            <v>366.3</v>
          </cell>
        </row>
        <row r="1095">
          <cell r="C1095" t="str">
            <v>8174LAU</v>
          </cell>
          <cell r="I1095">
            <v>402.17</v>
          </cell>
        </row>
        <row r="1096">
          <cell r="C1096" t="str">
            <v>CHATHAM-C</v>
          </cell>
          <cell r="D1096" t="str">
            <v>817422A</v>
          </cell>
          <cell r="I1096">
            <v>376.87</v>
          </cell>
        </row>
        <row r="1097">
          <cell r="D1097" t="str">
            <v>remove 40</v>
          </cell>
          <cell r="I1097">
            <v>-43.83</v>
          </cell>
        </row>
        <row r="1098">
          <cell r="D1098" t="str">
            <v>add 160GB SATA</v>
          </cell>
          <cell r="I1098">
            <v>69.13</v>
          </cell>
        </row>
        <row r="1099">
          <cell r="I1099">
            <v>402.17</v>
          </cell>
        </row>
        <row r="1102">
          <cell r="C1102" t="str">
            <v>8123LAQ</v>
          </cell>
          <cell r="I1102">
            <v>371.65</v>
          </cell>
        </row>
        <row r="1103">
          <cell r="C1103" t="str">
            <v>MILLBROOK CTO</v>
          </cell>
          <cell r="D1103" t="str">
            <v>812332A</v>
          </cell>
          <cell r="I1103">
            <v>413.59</v>
          </cell>
        </row>
        <row r="1104">
          <cell r="D1104" t="str">
            <v>remove 3.0E/800</v>
          </cell>
          <cell r="I1104">
            <v>-174</v>
          </cell>
        </row>
        <row r="1105">
          <cell r="D1105" t="str">
            <v>add P4 3.06E/533</v>
          </cell>
          <cell r="I1105">
            <v>139</v>
          </cell>
        </row>
        <row r="1106">
          <cell r="D1106" t="str">
            <v>less DVD-ROM</v>
          </cell>
          <cell r="I1106">
            <v>-18.75</v>
          </cell>
        </row>
        <row r="1107">
          <cell r="D1107" t="str">
            <v>add CD-ROM</v>
          </cell>
          <cell r="I1107">
            <v>11.81</v>
          </cell>
        </row>
        <row r="1108">
          <cell r="I1108">
            <v>371.65</v>
          </cell>
        </row>
        <row r="1110">
          <cell r="C1110" t="str">
            <v>8104KAG</v>
          </cell>
          <cell r="I1110">
            <v>436.05</v>
          </cell>
        </row>
        <row r="1111">
          <cell r="C1111" t="str">
            <v>GREER CTO</v>
          </cell>
          <cell r="D1111" t="str">
            <v>810421A</v>
          </cell>
          <cell r="I1111">
            <v>431.05</v>
          </cell>
        </row>
        <row r="1112">
          <cell r="D1112" t="str">
            <v>remove 3.0E/800</v>
          </cell>
          <cell r="I1112">
            <v>-174</v>
          </cell>
        </row>
        <row r="1113">
          <cell r="D1113" t="str">
            <v>add 630 P4 3.0E/800</v>
          </cell>
          <cell r="I1113">
            <v>179</v>
          </cell>
        </row>
        <row r="1114">
          <cell r="I1114">
            <v>436.05</v>
          </cell>
        </row>
        <row r="1116">
          <cell r="C1116" t="str">
            <v>8123LAN</v>
          </cell>
          <cell r="I1116">
            <v>371.65</v>
          </cell>
        </row>
        <row r="1117">
          <cell r="C1117" t="str">
            <v>MILLBROOK CTO</v>
          </cell>
          <cell r="D1117" t="str">
            <v>812332A</v>
          </cell>
          <cell r="I1117">
            <v>413.59</v>
          </cell>
        </row>
        <row r="1118">
          <cell r="D1118" t="str">
            <v>remove 3.0E/800</v>
          </cell>
          <cell r="I1118">
            <v>-174</v>
          </cell>
        </row>
        <row r="1119">
          <cell r="D1119" t="str">
            <v>add P4 3.06E/533</v>
          </cell>
          <cell r="I1119">
            <v>139</v>
          </cell>
        </row>
        <row r="1120">
          <cell r="D1120" t="str">
            <v>less DVD-ROM</v>
          </cell>
          <cell r="I1120">
            <v>-18.75</v>
          </cell>
        </row>
        <row r="1121">
          <cell r="D1121" t="str">
            <v>add CD-ROM</v>
          </cell>
          <cell r="I1121">
            <v>11.81</v>
          </cell>
        </row>
        <row r="1122">
          <cell r="I1122">
            <v>371.65</v>
          </cell>
        </row>
        <row r="1125">
          <cell r="C1125" t="str">
            <v>8141KAF"</v>
          </cell>
          <cell r="I1125">
            <v>419.65</v>
          </cell>
        </row>
        <row r="1126">
          <cell r="C1126" t="str">
            <v>EASTHAM-C</v>
          </cell>
          <cell r="D1126" t="str">
            <v>8141KAF</v>
          </cell>
          <cell r="I1126">
            <v>419.65</v>
          </cell>
        </row>
        <row r="1127">
          <cell r="I1127">
            <v>419.65</v>
          </cell>
        </row>
        <row r="1129">
          <cell r="C1129" t="str">
            <v>8175N9A</v>
          </cell>
          <cell r="I1129">
            <v>259.51</v>
          </cell>
        </row>
        <row r="1130">
          <cell r="C1130" t="str">
            <v>CHATHAM-C</v>
          </cell>
          <cell r="D1130" t="str">
            <v>8175D7A</v>
          </cell>
          <cell r="I1130">
            <v>253.51</v>
          </cell>
        </row>
        <row r="1131">
          <cell r="D1131" t="str">
            <v>Less Cel 2.66/533</v>
          </cell>
          <cell r="I1131">
            <v>-50</v>
          </cell>
        </row>
        <row r="1132">
          <cell r="D1132" t="str">
            <v>Add Cel 2.8/533</v>
          </cell>
          <cell r="I1132">
            <v>60</v>
          </cell>
        </row>
        <row r="1133">
          <cell r="D1133" t="str">
            <v>less 128MB</v>
          </cell>
          <cell r="I1133">
            <v>-25</v>
          </cell>
        </row>
        <row r="1134">
          <cell r="D1134" t="str">
            <v>add 256MB</v>
          </cell>
          <cell r="I1134">
            <v>21</v>
          </cell>
        </row>
        <row r="1135">
          <cell r="I1135">
            <v>259.51</v>
          </cell>
        </row>
        <row r="1138">
          <cell r="C1138" t="str">
            <v>8175RUA</v>
          </cell>
          <cell r="I1138">
            <v>384.14</v>
          </cell>
        </row>
        <row r="1139">
          <cell r="C1139" t="str">
            <v>CHATHAM-C</v>
          </cell>
          <cell r="D1139" t="str">
            <v>81751BA</v>
          </cell>
          <cell r="I1139">
            <v>376.87</v>
          </cell>
        </row>
        <row r="1140">
          <cell r="D1140" t="str">
            <v>less P4 2.8E/800</v>
          </cell>
          <cell r="I1140">
            <v>-174</v>
          </cell>
        </row>
        <row r="1141">
          <cell r="D1141" t="str">
            <v>add P4 3.0E/800</v>
          </cell>
          <cell r="I1141">
            <v>174</v>
          </cell>
        </row>
        <row r="1142">
          <cell r="D1142" t="str">
            <v>change to 865G</v>
          </cell>
          <cell r="I1142">
            <v>7.27</v>
          </cell>
        </row>
        <row r="1143">
          <cell r="I1143">
            <v>384.14</v>
          </cell>
        </row>
        <row r="1145">
          <cell r="C1145" t="str">
            <v>8175KA5</v>
          </cell>
          <cell r="I1145">
            <v>248.07999999999998</v>
          </cell>
        </row>
        <row r="1146">
          <cell r="C1146" t="str">
            <v>CHATHAM-C</v>
          </cell>
          <cell r="D1146" t="str">
            <v>8175D2A</v>
          </cell>
          <cell r="I1146">
            <v>277.08</v>
          </cell>
        </row>
        <row r="1147">
          <cell r="D1147" t="str">
            <v>less Cel 2.6/400</v>
          </cell>
          <cell r="I1147">
            <v>-75</v>
          </cell>
        </row>
        <row r="1148">
          <cell r="D1148" t="str">
            <v>add Cel 2.66E/533</v>
          </cell>
          <cell r="I1148">
            <v>50</v>
          </cell>
        </row>
        <row r="1149">
          <cell r="D1149" t="str">
            <v>less 128MB</v>
          </cell>
          <cell r="I1149">
            <v>-25</v>
          </cell>
        </row>
        <row r="1150">
          <cell r="D1150" t="str">
            <v>Add 256MB</v>
          </cell>
          <cell r="I1150">
            <v>21</v>
          </cell>
        </row>
        <row r="1151">
          <cell r="I1151">
            <v>248.07999999999998</v>
          </cell>
        </row>
        <row r="1153">
          <cell r="C1153" t="str">
            <v>8123KA7</v>
          </cell>
          <cell r="I1153">
            <v>417.44</v>
          </cell>
        </row>
        <row r="1154">
          <cell r="C1154" t="str">
            <v>MILLBROOK CTO</v>
          </cell>
          <cell r="D1154" t="str">
            <v>812332A</v>
          </cell>
          <cell r="I1154">
            <v>413.59</v>
          </cell>
        </row>
        <row r="1155">
          <cell r="D1155" t="str">
            <v>Less Barbados 915GV/Enet</v>
          </cell>
          <cell r="I1155">
            <v>-62.33</v>
          </cell>
        </row>
        <row r="1156">
          <cell r="D1156" t="str">
            <v>Add Barbados 915G/Giga</v>
          </cell>
          <cell r="I1156">
            <v>73.12</v>
          </cell>
        </row>
        <row r="1157">
          <cell r="D1157" t="str">
            <v>less DVD-ROM</v>
          </cell>
          <cell r="I1157">
            <v>-18.75</v>
          </cell>
        </row>
        <row r="1158">
          <cell r="D1158" t="str">
            <v>add CD-ROM</v>
          </cell>
          <cell r="I1158">
            <v>11.81</v>
          </cell>
        </row>
        <row r="1159">
          <cell r="I1159">
            <v>417.44</v>
          </cell>
        </row>
        <row r="1161">
          <cell r="C1161" t="str">
            <v>8175LAR</v>
          </cell>
          <cell r="I1161">
            <v>366.84999999999997</v>
          </cell>
        </row>
        <row r="1162">
          <cell r="C1162" t="str">
            <v>CHATHAM-C</v>
          </cell>
          <cell r="D1162" t="str">
            <v>81751EA</v>
          </cell>
          <cell r="I1162">
            <v>363.58</v>
          </cell>
        </row>
        <row r="1163">
          <cell r="D1163" t="str">
            <v>Less P4 2.8/400</v>
          </cell>
          <cell r="I1163">
            <v>-159</v>
          </cell>
        </row>
        <row r="1164">
          <cell r="D1164" t="str">
            <v>Add P4 2.8E/533</v>
          </cell>
          <cell r="I1164">
            <v>159</v>
          </cell>
        </row>
        <row r="1165">
          <cell r="D1165" t="str">
            <v>less 128MB</v>
          </cell>
          <cell r="I1165">
            <v>-25</v>
          </cell>
        </row>
        <row r="1166">
          <cell r="D1166" t="str">
            <v>Add 256MB</v>
          </cell>
          <cell r="I1166">
            <v>21</v>
          </cell>
        </row>
        <row r="1167">
          <cell r="D1167" t="str">
            <v>change to 865G</v>
          </cell>
          <cell r="I1167">
            <v>7.27</v>
          </cell>
        </row>
        <row r="1168">
          <cell r="I1168">
            <v>366.84999999999997</v>
          </cell>
        </row>
        <row r="1170">
          <cell r="C1170" t="str">
            <v>8123LA1</v>
          </cell>
          <cell r="I1170">
            <v>359.84</v>
          </cell>
        </row>
        <row r="1171">
          <cell r="C1171" t="str">
            <v>MILLBROOK CTO</v>
          </cell>
          <cell r="D1171" t="str">
            <v>812332A</v>
          </cell>
          <cell r="I1171">
            <v>413.59</v>
          </cell>
        </row>
        <row r="1172">
          <cell r="D1172" t="str">
            <v>remove 3.0E/800</v>
          </cell>
          <cell r="I1172">
            <v>-174</v>
          </cell>
        </row>
        <row r="1173">
          <cell r="D1173" t="str">
            <v>add P4 2.93E/533</v>
          </cell>
          <cell r="I1173">
            <v>139</v>
          </cell>
        </row>
        <row r="1174">
          <cell r="D1174" t="str">
            <v>less DVD-ROM</v>
          </cell>
          <cell r="I1174">
            <v>-18.75</v>
          </cell>
        </row>
        <row r="1175">
          <cell r="I1175">
            <v>359.84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 Adloc"/>
      <sheetName val="sheet1"/>
      <sheetName val="Summary"/>
      <sheetName val="Create New Version"/>
      <sheetName val="12_13_2010_Version03"/>
      <sheetName val="12_20_2010_Version01"/>
    </sheetNames>
    <sheetDataSet>
      <sheetData sheetId="0"/>
      <sheetData sheetId="1">
        <row r="1315">
          <cell r="A1315" t="str">
            <v>Vostro_1320</v>
          </cell>
        </row>
        <row r="1316">
          <cell r="A1316" t="str">
            <v>Vostro_1520</v>
          </cell>
        </row>
        <row r="1317">
          <cell r="A1317" t="str">
            <v>Vostro_3300</v>
          </cell>
        </row>
        <row r="1318">
          <cell r="A1318" t="str">
            <v>Vostro_3400</v>
          </cell>
        </row>
        <row r="1319">
          <cell r="A1319" t="str">
            <v>Vostro_3500</v>
          </cell>
        </row>
        <row r="1320">
          <cell r="A1320" t="str">
            <v>Vostro_3700</v>
          </cell>
        </row>
        <row r="1321">
          <cell r="A1321" t="str">
            <v>Vostro_1710</v>
          </cell>
        </row>
        <row r="1322">
          <cell r="A1322" t="str">
            <v>Vostro_1720</v>
          </cell>
        </row>
        <row r="1323">
          <cell r="A1323" t="str">
            <v>Vostro_1220</v>
          </cell>
        </row>
        <row r="1324">
          <cell r="A1324" t="str">
            <v>Vostro_1014</v>
          </cell>
        </row>
        <row r="1325">
          <cell r="A1325" t="str">
            <v xml:space="preserve">Vostro_1088 </v>
          </cell>
        </row>
        <row r="1326">
          <cell r="A1326" t="str">
            <v>Vostro_1015</v>
          </cell>
        </row>
        <row r="1327">
          <cell r="A1327" t="str">
            <v>Vostro_v13</v>
          </cell>
        </row>
        <row r="1342">
          <cell r="A1342" t="str">
            <v>MY Only</v>
          </cell>
        </row>
        <row r="1343">
          <cell r="A1343" t="str">
            <v>SG Only</v>
          </cell>
        </row>
        <row r="1344">
          <cell r="A1344" t="str">
            <v>TH Only</v>
          </cell>
        </row>
        <row r="1345">
          <cell r="A1345" t="str">
            <v>MY + SG Only</v>
          </cell>
        </row>
        <row r="1346">
          <cell r="A1346" t="str">
            <v>MY + TH Only</v>
          </cell>
        </row>
        <row r="1347">
          <cell r="A1347" t="str">
            <v>SG + TH Only</v>
          </cell>
        </row>
        <row r="1348">
          <cell r="A1348" t="str">
            <v>MY + SG + TH</v>
          </cell>
        </row>
      </sheetData>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OFile"/>
      <sheetName val="AddtoPartsFile"/>
      <sheetName val="PartsFileBB"/>
      <sheetName val="Updates"/>
    </sheetNames>
    <sheetDataSet>
      <sheetData sheetId="0" refreshError="1"/>
      <sheetData sheetId="1" refreshError="1"/>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s"/>
      <sheetName val="Adjusted Euca"/>
      <sheetName val="Express"/>
      <sheetName val="Distri By BP"/>
      <sheetName val="Base"/>
      <sheetName val="Adjudted"/>
      <sheetName val="IBMCA"/>
      <sheetName val="Month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aPad"/>
      <sheetName val="Ideacentre"/>
      <sheetName val="IdeaTablet"/>
      <sheetName val="Exrtended Warranty"/>
    </sheetNames>
    <sheetDataSet>
      <sheetData sheetId="0"/>
      <sheetData sheetId="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Q Express Guidance"/>
      <sheetName val="PFV"/>
      <sheetName val="ExpressPORTFOLIO"/>
      <sheetName val="Brand Summary"/>
      <sheetName val="MAPPING"/>
      <sheetName val="Business Performance"/>
      <sheetName val="Business Case"/>
      <sheetName val="Inventory"/>
      <sheetName val="Actuals"/>
      <sheetName val="Game plan input"/>
      <sheetName val="Variables"/>
      <sheetName val="MT&amp;WTY"/>
      <sheetName val="Country PFV Values"/>
      <sheetName val="US PFV Values"/>
      <sheetName val="ADDRESSABILITY"/>
      <sheetName val="August"/>
      <sheetName val="July"/>
      <sheetName val="Warran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D4">
            <v>105</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fcst"/>
      <sheetName val="Sheet1"/>
      <sheetName val="Brand(L)"/>
      <sheetName val="L"/>
      <sheetName val="1dig(L)4Q"/>
      <sheetName val="1dig(N)4Q"/>
      <sheetName val="4Q_ttl(L)"/>
      <sheetName val="4Q_ttl(N)"/>
      <sheetName val="FY_ttl(L)"/>
      <sheetName val="FY_ttl(N)"/>
      <sheetName val="FY_ttl(L_JV)"/>
      <sheetName val="4QRM(NY)"/>
      <sheetName val="4QRM"/>
      <sheetName val="4QRM_f"/>
      <sheetName val="Brand(NY)"/>
      <sheetName val="1Q_ttl(L)"/>
      <sheetName val="2Q_ttl(L)"/>
      <sheetName val="3Q_ttl(L)"/>
      <sheetName val="3Q_ttl(N)"/>
      <sheetName val="FY_ttl(N_JV)"/>
      <sheetName val="1dig(L)3Q"/>
      <sheetName val="1dig(N)3Q"/>
      <sheetName val="1Q_ttl(N)"/>
      <sheetName val="2Q_ttl(N)"/>
      <sheetName val="3Q_I E(N)"/>
      <sheetName val="4Q_I E(N)"/>
      <sheetName val="LG QBR"/>
      <sheetName val="QTQ Bridge"/>
      <sheetName val="1dig(L)1Q"/>
      <sheetName val="1dig(N)1Q"/>
      <sheetName val="1Q_I E(L)"/>
      <sheetName val="1Q_I E(N)"/>
      <sheetName val="3Q_I E(L)"/>
      <sheetName val="4Q_I E(L)"/>
      <sheetName val="2Q_I E(N)"/>
      <sheetName val="2Q_I E(L)"/>
      <sheetName val="2002V"/>
      <sheetName val="1dig(L)2Q"/>
      <sheetName val="1dig(N)2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ct DashBoard"/>
      <sheetName val="Q4 Fin Chart"/>
      <sheetName val="CM Roadmap"/>
      <sheetName val="AR Analysis"/>
      <sheetName val="Oct Roadmap ASEAN"/>
      <sheetName val="Oct Roadmap Ind Sgp"/>
      <sheetName val="Oct Track Vs FC"/>
      <sheetName val="Oct Track vs Asst"/>
      <sheetName val="3Q EUS"/>
      <sheetName val="4Q EUS"/>
      <sheetName val="EUS 4Q04"/>
      <sheetName val="4Q EUS AP Track"/>
      <sheetName val="4Q TO&amp;S"/>
      <sheetName val="4Q Leads"/>
      <sheetName val="2Q Express"/>
      <sheetName val="Express Tracker"/>
      <sheetName val="4Q Express"/>
      <sheetName val="Top Deals"/>
      <sheetName val="Q4 Express Fin"/>
      <sheetName val="Demand Tracker 1"/>
      <sheetName val="Demand Tracker 2"/>
      <sheetName val="Roadmap Feb"/>
      <sheetName val="Route"/>
      <sheetName val="Inv FC"/>
    </sheetNames>
    <sheetDataSet>
      <sheetData sheetId="0" refreshError="1">
        <row r="4">
          <cell r="C4" t="str">
            <v>ASEAN / AP Weekly Operations Package</v>
          </cell>
        </row>
        <row r="6">
          <cell r="E6">
            <v>38651</v>
          </cell>
        </row>
        <row r="8">
          <cell r="E8" t="str">
            <v>Oct</v>
          </cell>
        </row>
        <row r="13">
          <cell r="B13" t="str">
            <v xml:space="preserve">Content: </v>
          </cell>
        </row>
        <row r="17">
          <cell r="D17" t="str">
            <v>Oct Dashboard</v>
          </cell>
          <cell r="F17" t="str">
            <v>x</v>
          </cell>
        </row>
        <row r="19">
          <cell r="D19" t="str">
            <v>Q4 Financials</v>
          </cell>
          <cell r="F19" t="str">
            <v>x</v>
          </cell>
        </row>
        <row r="21">
          <cell r="D21" t="str">
            <v>Current Month Roadmap</v>
          </cell>
          <cell r="F21" t="str">
            <v>x</v>
          </cell>
        </row>
        <row r="23">
          <cell r="D23" t="str">
            <v>AR</v>
          </cell>
          <cell r="F23" t="str">
            <v>x</v>
          </cell>
        </row>
        <row r="25">
          <cell r="D25" t="str">
            <v>Oct Volume Roadmap - ASEAN</v>
          </cell>
          <cell r="F25" t="str">
            <v>x</v>
          </cell>
        </row>
        <row r="27">
          <cell r="D27" t="str">
            <v>Oct Volume Roadmap - India &amp; Singapore</v>
          </cell>
          <cell r="F27" t="str">
            <v>x</v>
          </cell>
        </row>
        <row r="29">
          <cell r="D29" t="str">
            <v>Coverage Track</v>
          </cell>
          <cell r="F29" t="str">
            <v>x</v>
          </cell>
        </row>
        <row r="31">
          <cell r="D31" t="str">
            <v>EUS - O/L and Track (4Q)</v>
          </cell>
          <cell r="F31" t="str">
            <v>x</v>
          </cell>
        </row>
        <row r="32">
          <cell r="D32" t="str">
            <v xml:space="preserve"> </v>
          </cell>
        </row>
        <row r="33">
          <cell r="D33" t="str">
            <v>Options TO&amp;S</v>
          </cell>
          <cell r="F33" t="str">
            <v>x</v>
          </cell>
        </row>
        <row r="35">
          <cell r="D35" t="str">
            <v xml:space="preserve">4Q Leads </v>
          </cell>
          <cell r="F35" t="str">
            <v>x</v>
          </cell>
        </row>
        <row r="37">
          <cell r="D37" t="str">
            <v>4Q Express</v>
          </cell>
          <cell r="F37" t="str">
            <v>x</v>
          </cell>
        </row>
        <row r="39">
          <cell r="D39" t="str">
            <v>Top Deals</v>
          </cell>
          <cell r="F39" t="str">
            <v>x</v>
          </cell>
        </row>
        <row r="41">
          <cell r="D41" t="str">
            <v>Express Financials</v>
          </cell>
          <cell r="F41" t="str">
            <v>x</v>
          </cell>
        </row>
        <row r="43">
          <cell r="D43" t="str">
            <v>Demand Tracker</v>
          </cell>
          <cell r="F43" t="str">
            <v>x</v>
          </cell>
        </row>
        <row r="45">
          <cell r="C45" t="str">
            <v>Please submit PDF to teamroom 30mins prior to meeting</v>
          </cell>
        </row>
        <row r="46">
          <cell r="C46" t="str">
            <v>Please submit source files to teamroom prior to meeting</v>
          </cell>
        </row>
        <row r="48">
          <cell r="D48"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er"/>
      <sheetName val="SG Grid"/>
      <sheetName val="MY Grid"/>
      <sheetName val="TH Grid "/>
      <sheetName val="ID Grid"/>
      <sheetName val="PH Grid"/>
      <sheetName val="VN Grid "/>
      <sheetName val="SG"/>
      <sheetName val="MY"/>
      <sheetName val="TH"/>
      <sheetName val="ID (IDR)"/>
      <sheetName val="ID (USD)"/>
      <sheetName val="PH"/>
      <sheetName val="VN"/>
      <sheetName val="Assumptions"/>
      <sheetName val="Consumer Price Summary"/>
      <sheetName val="Batt Wty"/>
      <sheetName val="Idea cost tape"/>
      <sheetName val="Batt Cost"/>
      <sheetName val="CostTapeSumm"/>
      <sheetName val="TPP Cost perCA"/>
      <sheetName val="Summ HDD Upgrade Cost"/>
      <sheetName val="Visuals 20090513"/>
      <sheetName val="NonCru"/>
      <sheetName val="A70z Cost Tape"/>
      <sheetName val="Edge &amp; x100e"/>
      <sheetName val="X100e TPP - SMB"/>
      <sheetName val="X100e HDD"/>
      <sheetName val="ExchRate"/>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B6" t="str">
            <v>Commercial</v>
          </cell>
        </row>
        <row r="7">
          <cell r="B7" t="str">
            <v>Consumer</v>
          </cell>
          <cell r="F7" t="str">
            <v>1/1/0</v>
          </cell>
          <cell r="H7" t="str">
            <v>ThinkPad</v>
          </cell>
        </row>
        <row r="8">
          <cell r="F8" t="str">
            <v>1/1/1 NBD</v>
          </cell>
          <cell r="H8" t="str">
            <v>ThinkCentre</v>
          </cell>
        </row>
        <row r="9">
          <cell r="F9" t="str">
            <v>1/1/1 9x5x4</v>
          </cell>
          <cell r="H9" t="str">
            <v>ThinkVision</v>
          </cell>
        </row>
        <row r="10">
          <cell r="F10" t="str">
            <v>1/1/1 24x7x4</v>
          </cell>
          <cell r="H10" t="str">
            <v>Ideapad</v>
          </cell>
        </row>
        <row r="11">
          <cell r="F11" t="str">
            <v>2/2/2</v>
          </cell>
          <cell r="H11" t="str">
            <v>S-series</v>
          </cell>
        </row>
        <row r="12">
          <cell r="F12" t="str">
            <v>2/2/0</v>
          </cell>
          <cell r="H12" t="str">
            <v>A600</v>
          </cell>
        </row>
        <row r="13">
          <cell r="F13" t="str">
            <v>3/3/0</v>
          </cell>
          <cell r="H13" t="str">
            <v>Ideacentre</v>
          </cell>
        </row>
        <row r="14">
          <cell r="F14" t="str">
            <v>3/1/1 NBD</v>
          </cell>
          <cell r="H14" t="str">
            <v>C300</v>
          </cell>
        </row>
        <row r="15">
          <cell r="F15" t="str">
            <v>3/3/3 NBD</v>
          </cell>
          <cell r="H15" t="str">
            <v>A70z</v>
          </cell>
        </row>
        <row r="16">
          <cell r="F16" t="str">
            <v>3/3/3 9x5x4</v>
          </cell>
          <cell r="H16" t="str">
            <v>X100e &amp; Edge</v>
          </cell>
        </row>
        <row r="17">
          <cell r="F17" t="str">
            <v>3/3/3 24x7x4</v>
          </cell>
          <cell r="H17" t="str">
            <v>IdeaCentre/AIO</v>
          </cell>
        </row>
        <row r="18">
          <cell r="F18" t="str">
            <v>4/4/4 NBD</v>
          </cell>
          <cell r="H18" t="str">
            <v>ThinkStation</v>
          </cell>
        </row>
        <row r="19">
          <cell r="F19" t="str">
            <v>4/4/4 9x5x4</v>
          </cell>
        </row>
        <row r="20">
          <cell r="F20" t="str">
            <v>4/4/4 24x7x4</v>
          </cell>
        </row>
        <row r="21">
          <cell r="F21" t="str">
            <v>5/5/5 NBD</v>
          </cell>
        </row>
        <row r="22">
          <cell r="F22" t="str">
            <v>5/5/5 9x5x4</v>
          </cell>
        </row>
        <row r="23">
          <cell r="F23" t="str">
            <v>1/1/0 + 1 Yr TPP</v>
          </cell>
        </row>
        <row r="24">
          <cell r="F24" t="str">
            <v>1/1/1 + 1 Yr TPP</v>
          </cell>
        </row>
        <row r="25">
          <cell r="F25" t="str">
            <v>3/3/0 + 3 Yrs TPP</v>
          </cell>
        </row>
        <row r="26">
          <cell r="F26" t="str">
            <v>3/3/0+1/1/0 TPP</v>
          </cell>
        </row>
        <row r="27">
          <cell r="F27" t="str">
            <v>3/3/3 NBD + 3 Yrs TPP</v>
          </cell>
        </row>
        <row r="28">
          <cell r="F28" t="str">
            <v>3/3/3 9x5x4 + 3 Yrs TPP</v>
          </cell>
        </row>
        <row r="29">
          <cell r="F29" t="str">
            <v>4/4/0 + 4 Yrs TPP</v>
          </cell>
        </row>
        <row r="30">
          <cell r="F30" t="str">
            <v>4/4/4 NBD + 4 Yrs TPP</v>
          </cell>
        </row>
        <row r="31">
          <cell r="F31" t="str">
            <v>4/4/4 9x5x4 + 4 Yrs TPP</v>
          </cell>
        </row>
        <row r="32">
          <cell r="F32" t="str">
            <v>1/1/0 + 1 Yr HDD</v>
          </cell>
        </row>
        <row r="33">
          <cell r="F33" t="str">
            <v>1/1/1 NBD + 1 Yr HDD</v>
          </cell>
        </row>
        <row r="34">
          <cell r="F34" t="str">
            <v>3/3/0 + 3 Yrs HDD</v>
          </cell>
        </row>
        <row r="35">
          <cell r="F35" t="str">
            <v>3/3/3 NBD + 3 Yrs HDD</v>
          </cell>
        </row>
        <row r="36">
          <cell r="F36" t="str">
            <v>3/3/0 + 3 Yrs TPP + 3 Yrs HDD</v>
          </cell>
        </row>
        <row r="37">
          <cell r="F37" t="str">
            <v>3/3/3 NBD + 3 Yrs TPP + 3 Yrs HDD</v>
          </cell>
        </row>
        <row r="38">
          <cell r="F38" t="str">
            <v>3/3/3 9x5x4 + 3 Yrs TPP + 3 Yrs HDD</v>
          </cell>
        </row>
        <row r="39">
          <cell r="F39" t="str">
            <v>3/3/3 9x5x4 + 3 Yrs HDD</v>
          </cell>
        </row>
        <row r="40">
          <cell r="F40" t="str">
            <v>3/3/3 24x7x4 + 3 Yrs HDD</v>
          </cell>
        </row>
        <row r="41">
          <cell r="F41" t="str">
            <v>4/4/4 9x5x4 + 4 Yrs HDD</v>
          </cell>
        </row>
        <row r="42">
          <cell r="F42" t="str">
            <v>5/5/5 + 5 Yrs TPP</v>
          </cell>
        </row>
        <row r="43">
          <cell r="F43" t="str">
            <v>5/5/5 9x5x4 + 5 Yrs TPP</v>
          </cell>
        </row>
        <row r="44">
          <cell r="F44" t="str">
            <v>5/5/5 24x7x4</v>
          </cell>
        </row>
        <row r="45">
          <cell r="F45" t="str">
            <v>5/5/0</v>
          </cell>
        </row>
        <row r="46">
          <cell r="F46" t="str">
            <v>4/4/4 + 4 Yr HDD</v>
          </cell>
        </row>
        <row r="47">
          <cell r="F47" t="str">
            <v>4/4/0</v>
          </cell>
        </row>
        <row r="48">
          <cell r="F48" t="str">
            <v>1 Yr Protection</v>
          </cell>
        </row>
        <row r="49">
          <cell r="F49" t="str">
            <v>2 Yr Protection</v>
          </cell>
        </row>
        <row r="50">
          <cell r="F50" t="str">
            <v>3 Yr Protection</v>
          </cell>
        </row>
        <row r="51">
          <cell r="F51" t="str">
            <v>MAS</v>
          </cell>
        </row>
        <row r="52">
          <cell r="F52" t="str">
            <v xml:space="preserve">1.5/1.5/0 </v>
          </cell>
        </row>
        <row r="53">
          <cell r="F53" t="str">
            <v>2/2/2 9x5x4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M Table"/>
      <sheetName val="Change History"/>
      <sheetName val="NOTES"/>
      <sheetName val="Key To Terms"/>
      <sheetName val="Life Cycle"/>
      <sheetName val="BOM Table (U)"/>
      <sheetName val="BOM Table (F)"/>
      <sheetName val="BOM Table (G)"/>
      <sheetName val="SBB Table"/>
      <sheetName val="Country Matrix"/>
      <sheetName val="MT Assignmen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ll)FF"/>
      <sheetName val="(All)Base"/>
      <sheetName val="(All)Proc"/>
      <sheetName val="(All)Band"/>
      <sheetName val="(All)Seg"/>
      <sheetName val="(All)Chan"/>
    </sheetNames>
    <sheetDataSet>
      <sheetData sheetId="0" refreshError="1"/>
      <sheetData sheetId="1" refreshError="1"/>
      <sheetData sheetId="2" refreshError="1">
        <row r="140">
          <cell r="A140" t="str">
            <v>IDC PC Tracker</v>
          </cell>
          <cell r="O140" t="str">
            <v>( Top )</v>
          </cell>
          <cell r="P140" t="str">
            <v xml:space="preserve"> ( Contents Page )</v>
          </cell>
        </row>
        <row r="141">
          <cell r="A141" t="str">
            <v>Asia Pacific</v>
          </cell>
        </row>
        <row r="143">
          <cell r="A143" t="str">
            <v>Table II-5: Commercial Desktop Unit Shipments by Vendor - Quarterly Comparison</v>
          </cell>
        </row>
        <row r="144">
          <cell r="A144" t="str">
            <v>Units</v>
          </cell>
        </row>
        <row r="146">
          <cell r="B146" t="str">
            <v>1Q 2003</v>
          </cell>
          <cell r="C146" t="str">
            <v>% Share</v>
          </cell>
          <cell r="D146" t="str">
            <v>2Q 2003</v>
          </cell>
          <cell r="E146" t="str">
            <v>% Share</v>
          </cell>
          <cell r="F146" t="str">
            <v>3Q 2003</v>
          </cell>
          <cell r="G146" t="str">
            <v>% Share</v>
          </cell>
          <cell r="H146" t="str">
            <v>4Q 2003</v>
          </cell>
          <cell r="I146" t="str">
            <v>% Share</v>
          </cell>
          <cell r="J146" t="str">
            <v>1Q 2004</v>
          </cell>
          <cell r="K146" t="str">
            <v>% Share</v>
          </cell>
          <cell r="L146" t="str">
            <v>2Q 2004</v>
          </cell>
          <cell r="M146" t="str">
            <v>% Share</v>
          </cell>
          <cell r="N146" t="str">
            <v>3Q 2004</v>
          </cell>
          <cell r="O146" t="str">
            <v>% Share</v>
          </cell>
          <cell r="P146" t="str">
            <v>4Q 2004</v>
          </cell>
          <cell r="Q146" t="str">
            <v>% Share</v>
          </cell>
        </row>
        <row r="147">
          <cell r="A147" t="str">
            <v>Dell</v>
          </cell>
          <cell r="B147">
            <v>400085.63200000027</v>
          </cell>
          <cell r="C147">
            <v>9.4558480242493678E-2</v>
          </cell>
          <cell r="D147">
            <v>441352.64600000024</v>
          </cell>
          <cell r="E147">
            <v>0.10677010090128009</v>
          </cell>
          <cell r="F147">
            <v>477002.01</v>
          </cell>
          <cell r="G147">
            <v>9.9069438710185045E-2</v>
          </cell>
          <cell r="H147">
            <v>521166.30659999989</v>
          </cell>
          <cell r="I147">
            <v>0.10547667049307202</v>
          </cell>
          <cell r="J147">
            <v>563682.78959999932</v>
          </cell>
          <cell r="K147">
            <v>0.11394844069482864</v>
          </cell>
        </row>
        <row r="148">
          <cell r="A148" t="str">
            <v>Hewlett-Packard</v>
          </cell>
          <cell r="B148">
            <v>391686.42</v>
          </cell>
          <cell r="C148">
            <v>9.2573363411418516E-2</v>
          </cell>
          <cell r="D148">
            <v>411433.23999999947</v>
          </cell>
          <cell r="E148">
            <v>9.9532129119580495E-2</v>
          </cell>
          <cell r="F148">
            <v>432789.65000000061</v>
          </cell>
          <cell r="G148">
            <v>8.9886891053304996E-2</v>
          </cell>
          <cell r="H148">
            <v>484334.66299999948</v>
          </cell>
          <cell r="I148">
            <v>9.8022468088738171E-2</v>
          </cell>
          <cell r="J148">
            <v>519471.28199999995</v>
          </cell>
          <cell r="K148">
            <v>0.10501108719613048</v>
          </cell>
        </row>
        <row r="149">
          <cell r="A149" t="str">
            <v>Lenovo</v>
          </cell>
          <cell r="B149">
            <v>351644</v>
          </cell>
          <cell r="C149">
            <v>8.3109513481332484E-2</v>
          </cell>
          <cell r="D149">
            <v>413523</v>
          </cell>
          <cell r="E149">
            <v>0.10003767471465441</v>
          </cell>
          <cell r="F149">
            <v>572917</v>
          </cell>
          <cell r="G149">
            <v>0.11899020219542279</v>
          </cell>
          <cell r="H149">
            <v>630880</v>
          </cell>
          <cell r="I149">
            <v>0.12768116633399665</v>
          </cell>
          <cell r="J149">
            <v>416807</v>
          </cell>
          <cell r="K149">
            <v>8.4257509005007059E-2</v>
          </cell>
        </row>
        <row r="150">
          <cell r="A150" t="str">
            <v>IBM</v>
          </cell>
          <cell r="B150">
            <v>318280.44</v>
          </cell>
          <cell r="C150">
            <v>7.5224182750237262E-2</v>
          </cell>
          <cell r="D150">
            <v>343812.05</v>
          </cell>
          <cell r="E150">
            <v>8.3173506723636895E-2</v>
          </cell>
          <cell r="F150">
            <v>337204.08</v>
          </cell>
          <cell r="G150">
            <v>7.0034545423371147E-2</v>
          </cell>
          <cell r="H150">
            <v>357169.66333333333</v>
          </cell>
          <cell r="I150">
            <v>7.2286075313087936E-2</v>
          </cell>
          <cell r="J150">
            <v>373791.62796000007</v>
          </cell>
          <cell r="K150">
            <v>7.5561954235019935E-2</v>
          </cell>
        </row>
        <row r="151">
          <cell r="A151" t="str">
            <v>NEC</v>
          </cell>
          <cell r="B151">
            <v>244541.61</v>
          </cell>
          <cell r="C151">
            <v>5.7796334454851349E-2</v>
          </cell>
          <cell r="D151">
            <v>188767.95</v>
          </cell>
          <cell r="E151">
            <v>4.5665916475388674E-2</v>
          </cell>
          <cell r="F151">
            <v>224410.4</v>
          </cell>
          <cell r="G151">
            <v>4.6608215275084706E-2</v>
          </cell>
          <cell r="H151">
            <v>194296.45</v>
          </cell>
          <cell r="I151">
            <v>3.9322846421752253E-2</v>
          </cell>
          <cell r="J151">
            <v>249825.65</v>
          </cell>
          <cell r="K151">
            <v>5.0502239536660228E-2</v>
          </cell>
        </row>
        <row r="152">
          <cell r="A152" t="str">
            <v>Fujitsu</v>
          </cell>
          <cell r="B152">
            <v>225512.7</v>
          </cell>
          <cell r="C152">
            <v>5.3298935232398925E-2</v>
          </cell>
          <cell r="D152">
            <v>150997.15</v>
          </cell>
          <cell r="E152">
            <v>3.652856981241643E-2</v>
          </cell>
          <cell r="F152">
            <v>212091.91</v>
          </cell>
          <cell r="G152">
            <v>4.4049765070531009E-2</v>
          </cell>
          <cell r="H152">
            <v>155668.9</v>
          </cell>
          <cell r="I152">
            <v>3.150517802740662E-2</v>
          </cell>
          <cell r="J152">
            <v>243959.03</v>
          </cell>
          <cell r="K152">
            <v>4.931630267024735E-2</v>
          </cell>
        </row>
        <row r="153">
          <cell r="A153" t="str">
            <v>Founder</v>
          </cell>
          <cell r="B153">
            <v>166300</v>
          </cell>
          <cell r="C153">
            <v>3.930427390185981E-2</v>
          </cell>
          <cell r="D153">
            <v>190613</v>
          </cell>
          <cell r="E153">
            <v>4.6112262898035709E-2</v>
          </cell>
          <cell r="F153">
            <v>277422</v>
          </cell>
          <cell r="G153">
            <v>5.7618293528484202E-2</v>
          </cell>
          <cell r="H153">
            <v>270800</v>
          </cell>
          <cell r="I153">
            <v>5.4806080147169492E-2</v>
          </cell>
          <cell r="J153">
            <v>230180</v>
          </cell>
          <cell r="K153">
            <v>4.6530872616756737E-2</v>
          </cell>
        </row>
        <row r="154">
          <cell r="A154" t="str">
            <v>Acer</v>
          </cell>
          <cell r="B154">
            <v>110744.63599999997</v>
          </cell>
          <cell r="C154">
            <v>2.6174007856318481E-2</v>
          </cell>
          <cell r="D154">
            <v>116989.75599999996</v>
          </cell>
          <cell r="E154">
            <v>2.8301649861494488E-2</v>
          </cell>
          <cell r="F154">
            <v>132729.96160000001</v>
          </cell>
          <cell r="G154">
            <v>2.7566933723688954E-2</v>
          </cell>
          <cell r="H154">
            <v>139275.163</v>
          </cell>
          <cell r="I154">
            <v>2.8187318116278049E-2</v>
          </cell>
          <cell r="J154">
            <v>147558.18499999991</v>
          </cell>
          <cell r="K154">
            <v>2.9828877877290903E-2</v>
          </cell>
        </row>
        <row r="155">
          <cell r="A155" t="str">
            <v>Samsung</v>
          </cell>
          <cell r="B155">
            <v>104773.84</v>
          </cell>
          <cell r="C155">
            <v>2.4762836470893779E-2</v>
          </cell>
          <cell r="D155">
            <v>117673.48</v>
          </cell>
          <cell r="E155">
            <v>2.8467053379815369E-2</v>
          </cell>
          <cell r="F155">
            <v>91982.7</v>
          </cell>
          <cell r="G155">
            <v>1.9104058827859736E-2</v>
          </cell>
          <cell r="H155">
            <v>107555</v>
          </cell>
          <cell r="I155">
            <v>2.1767606906310247E-2</v>
          </cell>
          <cell r="J155">
            <v>136230.78</v>
          </cell>
          <cell r="K155">
            <v>2.7539043664355767E-2</v>
          </cell>
        </row>
        <row r="156">
          <cell r="A156" t="str">
            <v>Tongfang</v>
          </cell>
          <cell r="B156">
            <v>81895</v>
          </cell>
          <cell r="C156">
            <v>1.9355523218236977E-2</v>
          </cell>
          <cell r="D156">
            <v>137651</v>
          </cell>
          <cell r="E156">
            <v>3.3299927602931143E-2</v>
          </cell>
          <cell r="F156">
            <v>225000</v>
          </cell>
          <cell r="G156">
            <v>4.6730670400721444E-2</v>
          </cell>
          <cell r="H156">
            <v>166000</v>
          </cell>
          <cell r="I156">
            <v>3.3596046175886768E-2</v>
          </cell>
          <cell r="J156">
            <v>124500</v>
          </cell>
          <cell r="K156">
            <v>2.5167667220376284E-2</v>
          </cell>
        </row>
        <row r="157">
          <cell r="A157" t="str">
            <v>Others</v>
          </cell>
          <cell r="B157">
            <v>1835627.7506999876</v>
          </cell>
          <cell r="C157">
            <v>0.43384254897995883</v>
          </cell>
          <cell r="D157">
            <v>1620859.3786241305</v>
          </cell>
          <cell r="E157">
            <v>0.39211120851076636</v>
          </cell>
          <cell r="F157">
            <v>1831275.2859999985</v>
          </cell>
          <cell r="G157">
            <v>0.3803409857913459</v>
          </cell>
          <cell r="H157">
            <v>1913911.4752799897</v>
          </cell>
          <cell r="I157">
            <v>0.38734854397630175</v>
          </cell>
          <cell r="J157">
            <v>1940816.8516400098</v>
          </cell>
          <cell r="K157">
            <v>0.39233600528332674</v>
          </cell>
        </row>
        <row r="158">
          <cell r="A158" t="str">
            <v>Total</v>
          </cell>
          <cell r="B158">
            <v>4231092.0286999876</v>
          </cell>
          <cell r="C158">
            <v>1</v>
          </cell>
          <cell r="D158">
            <v>4133672.6506241299</v>
          </cell>
          <cell r="E158">
            <v>1</v>
          </cell>
          <cell r="F158">
            <v>4814824.9975999994</v>
          </cell>
          <cell r="G158">
            <v>1</v>
          </cell>
          <cell r="H158">
            <v>4941057.6212133225</v>
          </cell>
          <cell r="I158">
            <v>1</v>
          </cell>
          <cell r="J158">
            <v>4946823.1962000085</v>
          </cell>
          <cell r="K158">
            <v>1</v>
          </cell>
        </row>
        <row r="162">
          <cell r="A162" t="str">
            <v>Table II-6: Commercial Desktop Value of Shipments by Vendor - Quarterly Comparison</v>
          </cell>
        </row>
        <row r="163">
          <cell r="A163" t="str">
            <v>End-user Revenue (US$M)</v>
          </cell>
        </row>
        <row r="165">
          <cell r="B165" t="str">
            <v>1Q 2003</v>
          </cell>
          <cell r="C165" t="str">
            <v>% Share</v>
          </cell>
          <cell r="D165" t="str">
            <v>2Q 2003</v>
          </cell>
          <cell r="E165" t="str">
            <v>% Share</v>
          </cell>
          <cell r="F165" t="str">
            <v>3Q 2003</v>
          </cell>
          <cell r="G165" t="str">
            <v>% Share</v>
          </cell>
          <cell r="H165" t="str">
            <v>4Q 2003</v>
          </cell>
          <cell r="I165" t="str">
            <v>% Share</v>
          </cell>
          <cell r="J165" t="str">
            <v>1Q 2004</v>
          </cell>
          <cell r="K165" t="str">
            <v>% Share</v>
          </cell>
          <cell r="L165" t="str">
            <v>2Q 2004</v>
          </cell>
          <cell r="M165" t="str">
            <v>% Share</v>
          </cell>
          <cell r="N165" t="str">
            <v>3Q 2004</v>
          </cell>
          <cell r="O165" t="str">
            <v>% Share</v>
          </cell>
          <cell r="P165" t="str">
            <v>4Q 2004</v>
          </cell>
          <cell r="Q165" t="str">
            <v>% Share</v>
          </cell>
        </row>
        <row r="166">
          <cell r="A166" t="str">
            <v>Dell</v>
          </cell>
          <cell r="B166">
            <v>490.26888728064495</v>
          </cell>
          <cell r="C166">
            <v>0.12271773421608978</v>
          </cell>
          <cell r="D166">
            <v>477.24406041275097</v>
          </cell>
          <cell r="E166">
            <v>0.13047692018300958</v>
          </cell>
          <cell r="F166">
            <v>482.15385691495334</v>
          </cell>
          <cell r="G166">
            <v>0.11878913275463185</v>
          </cell>
          <cell r="H166">
            <v>549.24358440432809</v>
          </cell>
          <cell r="I166">
            <v>0.13041403567983284</v>
          </cell>
          <cell r="J166">
            <v>585.99440049133352</v>
          </cell>
          <cell r="K166">
            <v>0.13236796381080024</v>
          </cell>
        </row>
        <row r="167">
          <cell r="A167" t="str">
            <v>Hewlett-Packard</v>
          </cell>
          <cell r="B167">
            <v>395.40492629559839</v>
          </cell>
          <cell r="C167">
            <v>9.8972620763307068E-2</v>
          </cell>
          <cell r="D167">
            <v>403.30762574288752</v>
          </cell>
          <cell r="E167">
            <v>0.11026294774154485</v>
          </cell>
          <cell r="F167">
            <v>409.84366026934805</v>
          </cell>
          <cell r="G167">
            <v>0.10097393657677889</v>
          </cell>
          <cell r="H167">
            <v>470.49078176363366</v>
          </cell>
          <cell r="I167">
            <v>0.11171473521443186</v>
          </cell>
          <cell r="J167">
            <v>514.33831582216533</v>
          </cell>
          <cell r="K167">
            <v>0.11618185347534427</v>
          </cell>
        </row>
        <row r="168">
          <cell r="A168" t="str">
            <v>Fujitsu</v>
          </cell>
          <cell r="B168">
            <v>346.52931438005879</v>
          </cell>
          <cell r="C168">
            <v>8.6738712986763722E-2</v>
          </cell>
          <cell r="D168">
            <v>217.12085864794</v>
          </cell>
          <cell r="E168">
            <v>5.9360112139212017E-2</v>
          </cell>
          <cell r="F168">
            <v>313.5776849631344</v>
          </cell>
          <cell r="G168">
            <v>7.7256711138466161E-2</v>
          </cell>
          <cell r="H168">
            <v>260.1103285413655</v>
          </cell>
          <cell r="I168">
            <v>6.1761372604608927E-2</v>
          </cell>
          <cell r="J168">
            <v>402.6984626962406</v>
          </cell>
          <cell r="K168">
            <v>9.0963967389700681E-2</v>
          </cell>
        </row>
        <row r="169">
          <cell r="A169" t="str">
            <v>NEC</v>
          </cell>
          <cell r="B169">
            <v>388.48113332189843</v>
          </cell>
          <cell r="C169">
            <v>9.7239546917592345E-2</v>
          </cell>
          <cell r="D169">
            <v>287.93182420753612</v>
          </cell>
          <cell r="E169">
            <v>7.8719591843182807E-2</v>
          </cell>
          <cell r="F169">
            <v>335.48327321256801</v>
          </cell>
          <cell r="G169">
            <v>8.2653631215555287E-2</v>
          </cell>
          <cell r="H169">
            <v>319.45805978728941</v>
          </cell>
          <cell r="I169">
            <v>7.5853075011323573E-2</v>
          </cell>
          <cell r="J169">
            <v>400.00466746549256</v>
          </cell>
          <cell r="K169">
            <v>9.0355476610064572E-2</v>
          </cell>
        </row>
        <row r="170">
          <cell r="A170" t="str">
            <v>IBM</v>
          </cell>
          <cell r="B170">
            <v>327.87260371056811</v>
          </cell>
          <cell r="C170">
            <v>8.2068807715017483E-2</v>
          </cell>
          <cell r="D170">
            <v>343.70398464547822</v>
          </cell>
          <cell r="E170">
            <v>9.3967512832711278E-2</v>
          </cell>
          <cell r="F170">
            <v>341.20832682989595</v>
          </cell>
          <cell r="G170">
            <v>8.406412320773303E-2</v>
          </cell>
          <cell r="H170">
            <v>374.69967104023357</v>
          </cell>
          <cell r="I170">
            <v>8.8969808033824302E-2</v>
          </cell>
          <cell r="J170">
            <v>386.21434409595878</v>
          </cell>
          <cell r="K170">
            <v>8.7240434856786453E-2</v>
          </cell>
        </row>
        <row r="171">
          <cell r="A171" t="str">
            <v>Lenovo</v>
          </cell>
          <cell r="B171">
            <v>243.17405110198126</v>
          </cell>
          <cell r="C171">
            <v>6.0868167133559969E-2</v>
          </cell>
          <cell r="D171">
            <v>273.45324199034985</v>
          </cell>
          <cell r="E171">
            <v>7.4761196185663001E-2</v>
          </cell>
          <cell r="F171">
            <v>355.07536440168877</v>
          </cell>
          <cell r="G171">
            <v>8.7480570765716012E-2</v>
          </cell>
          <cell r="H171">
            <v>375.65233021712913</v>
          </cell>
          <cell r="I171">
            <v>8.9196010271618525E-2</v>
          </cell>
          <cell r="J171">
            <v>247.65778848009654</v>
          </cell>
          <cell r="K171">
            <v>5.5942441012251723E-2</v>
          </cell>
        </row>
        <row r="172">
          <cell r="A172" t="str">
            <v>Founder</v>
          </cell>
          <cell r="B172">
            <v>103.38990970446319</v>
          </cell>
          <cell r="C172">
            <v>2.5879218096242284E-2</v>
          </cell>
          <cell r="D172">
            <v>117.42772057297952</v>
          </cell>
          <cell r="E172">
            <v>3.2104343658509449E-2</v>
          </cell>
          <cell r="F172">
            <v>168.31851993727386</v>
          </cell>
          <cell r="G172">
            <v>4.1468943415335503E-2</v>
          </cell>
          <cell r="H172">
            <v>172.39245597104946</v>
          </cell>
          <cell r="I172">
            <v>4.0933379182435635E-2</v>
          </cell>
          <cell r="J172">
            <v>129.05379056694818</v>
          </cell>
          <cell r="K172">
            <v>2.9151451729042637E-2</v>
          </cell>
        </row>
        <row r="173">
          <cell r="A173" t="str">
            <v>Acer</v>
          </cell>
          <cell r="B173">
            <v>93.266245572087982</v>
          </cell>
          <cell r="C173">
            <v>2.3345194101408159E-2</v>
          </cell>
          <cell r="D173">
            <v>95.286533044609854</v>
          </cell>
          <cell r="E173">
            <v>2.6051017493700566E-2</v>
          </cell>
          <cell r="F173">
            <v>101.96819335913987</v>
          </cell>
          <cell r="G173">
            <v>2.5122091390477844E-2</v>
          </cell>
          <cell r="H173">
            <v>108.16415367452849</v>
          </cell>
          <cell r="I173">
            <v>2.5682819421345475E-2</v>
          </cell>
          <cell r="J173">
            <v>113.72968811358392</v>
          </cell>
          <cell r="K173">
            <v>2.5689950668146555E-2</v>
          </cell>
        </row>
        <row r="174">
          <cell r="A174" t="str">
            <v>Hitachi</v>
          </cell>
          <cell r="B174">
            <v>91.71926566963532</v>
          </cell>
          <cell r="C174">
            <v>2.2957974203446026E-2</v>
          </cell>
          <cell r="D174">
            <v>77.816113500295216</v>
          </cell>
          <cell r="E174">
            <v>2.1274663578523943E-2</v>
          </cell>
          <cell r="F174">
            <v>93.810941887177762</v>
          </cell>
          <cell r="G174">
            <v>2.3112374338298911E-2</v>
          </cell>
          <cell r="H174">
            <v>79.590898319096169</v>
          </cell>
          <cell r="I174">
            <v>1.889830040424367E-2</v>
          </cell>
          <cell r="J174">
            <v>108.72030257890327</v>
          </cell>
          <cell r="K174">
            <v>2.4558400328052885E-2</v>
          </cell>
        </row>
        <row r="175">
          <cell r="A175" t="str">
            <v>Samsung</v>
          </cell>
          <cell r="B175">
            <v>85.602817785142676</v>
          </cell>
          <cell r="C175">
            <v>2.1426984484724455E-2</v>
          </cell>
          <cell r="D175">
            <v>73.101715719013853</v>
          </cell>
          <cell r="E175">
            <v>1.9985763089144962E-2</v>
          </cell>
          <cell r="F175">
            <v>66.583131793190489</v>
          </cell>
          <cell r="G175">
            <v>1.6404208673986769E-2</v>
          </cell>
          <cell r="H175">
            <v>81.486417732943096</v>
          </cell>
          <cell r="I175">
            <v>1.9348378190290724E-2</v>
          </cell>
          <cell r="J175">
            <v>96.780538888401153</v>
          </cell>
          <cell r="K175">
            <v>2.1861374201576675E-2</v>
          </cell>
        </row>
        <row r="176">
          <cell r="A176" t="str">
            <v>Others</v>
          </cell>
          <cell r="B176">
            <v>1429.3848746793619</v>
          </cell>
          <cell r="C176">
            <v>0.3577850393818488</v>
          </cell>
          <cell r="D176">
            <v>1291.2958174312889</v>
          </cell>
          <cell r="E176">
            <v>0.35303593125479754</v>
          </cell>
          <cell r="F176">
            <v>1390.882484447407</v>
          </cell>
          <cell r="G176">
            <v>0.34267427652301968</v>
          </cell>
          <cell r="H176">
            <v>1420.248685222065</v>
          </cell>
          <cell r="I176">
            <v>0.33722808598604453</v>
          </cell>
          <cell r="J176">
            <v>1441.8184639861665</v>
          </cell>
          <cell r="K176">
            <v>0.32568668591823347</v>
          </cell>
        </row>
        <row r="177">
          <cell r="A177" t="str">
            <v>Total</v>
          </cell>
          <cell r="B177">
            <v>3995.0940295014407</v>
          </cell>
          <cell r="C177">
            <v>1</v>
          </cell>
          <cell r="D177">
            <v>3657.68949591513</v>
          </cell>
          <cell r="E177">
            <v>1</v>
          </cell>
          <cell r="F177">
            <v>4058.9054380157777</v>
          </cell>
          <cell r="G177">
            <v>1</v>
          </cell>
          <cell r="H177">
            <v>4211.5373666736614</v>
          </cell>
          <cell r="I177">
            <v>1</v>
          </cell>
          <cell r="J177">
            <v>4427.0107631852898</v>
          </cell>
          <cell r="K177">
            <v>1</v>
          </cell>
        </row>
        <row r="180">
          <cell r="A180" t="str">
            <v>IDC PC Tracker</v>
          </cell>
          <cell r="O180" t="str">
            <v>( Top )</v>
          </cell>
          <cell r="P180" t="str">
            <v xml:space="preserve"> ( Contents Page )</v>
          </cell>
        </row>
        <row r="181">
          <cell r="A181" t="str">
            <v>Asia Pacific</v>
          </cell>
        </row>
        <row r="183">
          <cell r="A183" t="str">
            <v>Table II-7: Total Desktop Unit Shipments by Vendor - Quarterly Comparison</v>
          </cell>
        </row>
        <row r="184">
          <cell r="A184" t="str">
            <v>Units</v>
          </cell>
        </row>
        <row r="186">
          <cell r="B186" t="str">
            <v>1Q 2003</v>
          </cell>
          <cell r="C186" t="str">
            <v>% Share</v>
          </cell>
          <cell r="D186" t="str">
            <v>2Q 2003</v>
          </cell>
          <cell r="E186" t="str">
            <v>% Share</v>
          </cell>
          <cell r="F186" t="str">
            <v>3Q 2003</v>
          </cell>
          <cell r="G186" t="str">
            <v>% Share</v>
          </cell>
          <cell r="H186" t="str">
            <v>4Q 2003</v>
          </cell>
          <cell r="I186" t="str">
            <v>% Share</v>
          </cell>
          <cell r="J186" t="str">
            <v>1Q 2004</v>
          </cell>
          <cell r="K186" t="str">
            <v>% Share</v>
          </cell>
          <cell r="L186" t="str">
            <v>2Q 2004</v>
          </cell>
          <cell r="M186" t="str">
            <v>% Share</v>
          </cell>
          <cell r="N186" t="str">
            <v>3Q 2004</v>
          </cell>
          <cell r="O186" t="str">
            <v>% Share</v>
          </cell>
          <cell r="P186" t="str">
            <v>4Q 2004</v>
          </cell>
          <cell r="Q186" t="str">
            <v>% Share</v>
          </cell>
        </row>
        <row r="187">
          <cell r="A187" t="str">
            <v>Lenovo</v>
          </cell>
          <cell r="B187">
            <v>623269</v>
          </cell>
          <cell r="C187">
            <v>8.9557172500787263E-2</v>
          </cell>
          <cell r="D187">
            <v>757922</v>
          </cell>
          <cell r="E187">
            <v>0.11193095187540766</v>
          </cell>
          <cell r="F187">
            <v>924934</v>
          </cell>
          <cell r="G187">
            <v>0.11992840087729002</v>
          </cell>
          <cell r="H187">
            <v>950797</v>
          </cell>
          <cell r="I187">
            <v>0.12294475601936199</v>
          </cell>
          <cell r="J187">
            <v>718325</v>
          </cell>
          <cell r="K187">
            <v>9.1397492588674717E-2</v>
          </cell>
        </row>
        <row r="188">
          <cell r="A188" t="str">
            <v>Hewlett-Packard</v>
          </cell>
          <cell r="B188">
            <v>502782</v>
          </cell>
          <cell r="C188">
            <v>7.2244463152011121E-2</v>
          </cell>
          <cell r="D188">
            <v>533205</v>
          </cell>
          <cell r="E188">
            <v>7.8744439658337856E-2</v>
          </cell>
          <cell r="F188">
            <v>588831.0000000007</v>
          </cell>
          <cell r="G188">
            <v>7.634875592958594E-2</v>
          </cell>
          <cell r="H188">
            <v>659098.99999999942</v>
          </cell>
          <cell r="I188">
            <v>8.5226147902870322E-2</v>
          </cell>
          <cell r="J188">
            <v>686835.26</v>
          </cell>
          <cell r="K188">
            <v>8.7390833655365582E-2</v>
          </cell>
        </row>
        <row r="189">
          <cell r="A189" t="str">
            <v>Dell</v>
          </cell>
          <cell r="B189">
            <v>477501</v>
          </cell>
          <cell r="C189">
            <v>6.8611850463120128E-2</v>
          </cell>
          <cell r="D189">
            <v>512910</v>
          </cell>
          <cell r="E189">
            <v>7.5747246453349223E-2</v>
          </cell>
          <cell r="F189">
            <v>554974</v>
          </cell>
          <cell r="G189">
            <v>7.195880392381851E-2</v>
          </cell>
          <cell r="H189">
            <v>611625.99999999942</v>
          </cell>
          <cell r="I189">
            <v>7.908755427825101E-2</v>
          </cell>
          <cell r="J189">
            <v>659680.99999999872</v>
          </cell>
          <cell r="K189">
            <v>8.3935808037294279E-2</v>
          </cell>
        </row>
        <row r="190">
          <cell r="A190" t="str">
            <v>IBM</v>
          </cell>
          <cell r="B190">
            <v>355161</v>
          </cell>
          <cell r="C190">
            <v>5.1032884585230621E-2</v>
          </cell>
          <cell r="D190">
            <v>370433</v>
          </cell>
          <cell r="E190">
            <v>5.4706049298031842E-2</v>
          </cell>
          <cell r="F190">
            <v>369423</v>
          </cell>
          <cell r="G190">
            <v>4.7899968686729119E-2</v>
          </cell>
          <cell r="H190">
            <v>391947.33333333331</v>
          </cell>
          <cell r="I190">
            <v>5.0681553758695298E-2</v>
          </cell>
          <cell r="J190">
            <v>410400.97599999967</v>
          </cell>
          <cell r="K190">
            <v>5.221817445076371E-2</v>
          </cell>
        </row>
        <row r="191">
          <cell r="A191" t="str">
            <v>NEC</v>
          </cell>
          <cell r="B191">
            <v>380785</v>
          </cell>
          <cell r="C191">
            <v>5.4714782751448053E-2</v>
          </cell>
          <cell r="D191">
            <v>317870</v>
          </cell>
          <cell r="E191">
            <v>4.6943473962539464E-2</v>
          </cell>
          <cell r="F191">
            <v>326013</v>
          </cell>
          <cell r="G191">
            <v>4.2271359637777346E-2</v>
          </cell>
          <cell r="H191">
            <v>321209</v>
          </cell>
          <cell r="I191">
            <v>4.1534588493888018E-2</v>
          </cell>
          <cell r="J191">
            <v>380699</v>
          </cell>
          <cell r="K191">
            <v>4.8438985182216794E-2</v>
          </cell>
        </row>
        <row r="192">
          <cell r="A192" t="str">
            <v>Fujitsu</v>
          </cell>
          <cell r="B192">
            <v>332037</v>
          </cell>
          <cell r="C192">
            <v>4.7710210014686914E-2</v>
          </cell>
          <cell r="D192">
            <v>261916</v>
          </cell>
          <cell r="E192">
            <v>3.8680111134654062E-2</v>
          </cell>
          <cell r="F192">
            <v>303750</v>
          </cell>
          <cell r="G192">
            <v>3.9384703953446239E-2</v>
          </cell>
          <cell r="H192">
            <v>247025</v>
          </cell>
          <cell r="I192">
            <v>3.1942074234229699E-2</v>
          </cell>
          <cell r="J192">
            <v>369740</v>
          </cell>
          <cell r="K192">
            <v>4.7044595287281651E-2</v>
          </cell>
        </row>
        <row r="193">
          <cell r="A193" t="str">
            <v>Founder</v>
          </cell>
          <cell r="B193">
            <v>245775</v>
          </cell>
          <cell r="C193">
            <v>3.5315271690684102E-2</v>
          </cell>
          <cell r="D193">
            <v>300737</v>
          </cell>
          <cell r="E193">
            <v>4.4413249218461105E-2</v>
          </cell>
          <cell r="F193">
            <v>398558</v>
          </cell>
          <cell r="G193">
            <v>5.1677658726839923E-2</v>
          </cell>
          <cell r="H193">
            <v>372800</v>
          </cell>
          <cell r="I193">
            <v>4.8205668553874433E-2</v>
          </cell>
          <cell r="J193">
            <v>347480</v>
          </cell>
          <cell r="K193">
            <v>4.4212300455521797E-2</v>
          </cell>
        </row>
        <row r="194">
          <cell r="A194" t="str">
            <v>Samsung</v>
          </cell>
          <cell r="B194">
            <v>192849</v>
          </cell>
          <cell r="C194">
            <v>2.7710364480833031E-2</v>
          </cell>
          <cell r="D194">
            <v>219619</v>
          </cell>
          <cell r="E194">
            <v>3.2433632642838127E-2</v>
          </cell>
          <cell r="F194">
            <v>181698</v>
          </cell>
          <cell r="G194">
            <v>2.3559249181673333E-2</v>
          </cell>
          <cell r="H194">
            <v>200277</v>
          </cell>
          <cell r="I194">
            <v>2.5897228221470787E-2</v>
          </cell>
          <cell r="J194">
            <v>261216</v>
          </cell>
          <cell r="K194">
            <v>3.3236330942182514E-2</v>
          </cell>
        </row>
        <row r="195">
          <cell r="A195" t="str">
            <v>Acer</v>
          </cell>
          <cell r="B195">
            <v>168038</v>
          </cell>
          <cell r="C195">
            <v>2.4145285827928693E-2</v>
          </cell>
          <cell r="D195">
            <v>180628</v>
          </cell>
          <cell r="E195">
            <v>2.6675388727799346E-2</v>
          </cell>
          <cell r="F195">
            <v>217692</v>
          </cell>
          <cell r="G195">
            <v>2.8226287977065414E-2</v>
          </cell>
          <cell r="H195">
            <v>212621</v>
          </cell>
          <cell r="I195">
            <v>2.7493394457063669E-2</v>
          </cell>
          <cell r="J195">
            <v>221850</v>
          </cell>
          <cell r="K195">
            <v>2.8227520594156529E-2</v>
          </cell>
        </row>
        <row r="196">
          <cell r="A196" t="str">
            <v>Tongfang</v>
          </cell>
          <cell r="B196">
            <v>132127</v>
          </cell>
          <cell r="C196">
            <v>1.8985254410233011E-2</v>
          </cell>
          <cell r="D196">
            <v>210464</v>
          </cell>
          <cell r="E196">
            <v>3.1081609790329083E-2</v>
          </cell>
          <cell r="F196">
            <v>317350</v>
          </cell>
          <cell r="G196">
            <v>4.1148101397946224E-2</v>
          </cell>
          <cell r="H196">
            <v>230500</v>
          </cell>
          <cell r="I196">
            <v>2.9805275219066677E-2</v>
          </cell>
          <cell r="J196">
            <v>203835</v>
          </cell>
          <cell r="K196">
            <v>2.5935346677078638E-2</v>
          </cell>
        </row>
        <row r="197">
          <cell r="A197" t="str">
            <v>Others</v>
          </cell>
          <cell r="B197">
            <v>3549129.7499999916</v>
          </cell>
          <cell r="C197">
            <v>0.5099724601230371</v>
          </cell>
          <cell r="D197">
            <v>3105631.249999986</v>
          </cell>
          <cell r="E197">
            <v>0.45864384723825224</v>
          </cell>
          <cell r="F197">
            <v>3529162.0000000121</v>
          </cell>
          <cell r="G197">
            <v>0.4575967097078279</v>
          </cell>
          <cell r="H197">
            <v>3535628.999999986</v>
          </cell>
          <cell r="I197">
            <v>0.45718175886122808</v>
          </cell>
          <cell r="J197">
            <v>3599289.0399999879</v>
          </cell>
          <cell r="K197">
            <v>0.45796261212946376</v>
          </cell>
        </row>
        <row r="198">
          <cell r="A198" t="str">
            <v>Total</v>
          </cell>
          <cell r="B198">
            <v>6959453.7499999916</v>
          </cell>
          <cell r="C198">
            <v>1</v>
          </cell>
          <cell r="D198">
            <v>6771335.249999986</v>
          </cell>
          <cell r="E198">
            <v>1</v>
          </cell>
          <cell r="F198">
            <v>7712385.000000013</v>
          </cell>
          <cell r="G198">
            <v>1</v>
          </cell>
          <cell r="H198">
            <v>7733530.3333333181</v>
          </cell>
          <cell r="I198">
            <v>1</v>
          </cell>
          <cell r="J198">
            <v>7859351.2759999866</v>
          </cell>
          <cell r="K198">
            <v>1</v>
          </cell>
        </row>
        <row r="202">
          <cell r="A202" t="str">
            <v>Table II-8: Total Desktop Value of Shipments by Vendor - Quarterly Comparison</v>
          </cell>
        </row>
        <row r="203">
          <cell r="A203" t="str">
            <v>End-user Revenue (US$M)</v>
          </cell>
        </row>
        <row r="205">
          <cell r="B205" t="str">
            <v>1Q 2003</v>
          </cell>
          <cell r="C205" t="str">
            <v>% Share</v>
          </cell>
          <cell r="D205" t="str">
            <v>2Q 2003</v>
          </cell>
          <cell r="E205" t="str">
            <v>% Share</v>
          </cell>
          <cell r="F205" t="str">
            <v>3Q 2003</v>
          </cell>
          <cell r="G205" t="str">
            <v>% Share</v>
          </cell>
          <cell r="H205" t="str">
            <v>4Q 2003</v>
          </cell>
          <cell r="I205" t="str">
            <v>% Share</v>
          </cell>
          <cell r="J205" t="str">
            <v>1Q 2004</v>
          </cell>
          <cell r="K205" t="str">
            <v>% Share</v>
          </cell>
          <cell r="L205" t="str">
            <v>2Q 2004</v>
          </cell>
          <cell r="M205" t="str">
            <v>% Share</v>
          </cell>
          <cell r="N205" t="str">
            <v>3Q 2004</v>
          </cell>
          <cell r="O205" t="str">
            <v>% Share</v>
          </cell>
          <cell r="P205" t="str">
            <v>4Q 2004</v>
          </cell>
          <cell r="Q205" t="str">
            <v>% Share</v>
          </cell>
        </row>
        <row r="206">
          <cell r="A206" t="str">
            <v>Dell</v>
          </cell>
          <cell r="B206">
            <v>590.04645392249404</v>
          </cell>
          <cell r="C206">
            <v>9.1479280818705391E-2</v>
          </cell>
          <cell r="D206">
            <v>563.30062625228607</v>
          </cell>
          <cell r="E206">
            <v>9.4913228237325176E-2</v>
          </cell>
          <cell r="F206">
            <v>574.77212688134296</v>
          </cell>
          <cell r="G206">
            <v>9.0036521786874824E-2</v>
          </cell>
          <cell r="H206">
            <v>662.63417576522363</v>
          </cell>
          <cell r="I206">
            <v>9.9354622169250048E-2</v>
          </cell>
          <cell r="J206">
            <v>697.4239881258793</v>
          </cell>
          <cell r="K206">
            <v>9.9869496541874769E-2</v>
          </cell>
        </row>
        <row r="207">
          <cell r="A207" t="str">
            <v>Hewlett-Packard</v>
          </cell>
          <cell r="B207">
            <v>508.78469501252346</v>
          </cell>
          <cell r="C207">
            <v>7.888066724560594E-2</v>
          </cell>
          <cell r="D207">
            <v>523.66167330219491</v>
          </cell>
          <cell r="E207">
            <v>8.8234270655702343E-2</v>
          </cell>
          <cell r="F207">
            <v>553.56494365139542</v>
          </cell>
          <cell r="G207">
            <v>8.6714473055524974E-2</v>
          </cell>
          <cell r="H207">
            <v>643.01398354944558</v>
          </cell>
          <cell r="I207">
            <v>9.6412792641312514E-2</v>
          </cell>
          <cell r="J207">
            <v>678.73656628555045</v>
          </cell>
          <cell r="K207">
            <v>9.7193501103469471E-2</v>
          </cell>
        </row>
        <row r="208">
          <cell r="A208" t="str">
            <v>Fujitsu</v>
          </cell>
          <cell r="B208">
            <v>522.82230133014889</v>
          </cell>
          <cell r="C208">
            <v>8.105702153401112E-2</v>
          </cell>
          <cell r="D208">
            <v>388.09379362545707</v>
          </cell>
          <cell r="E208">
            <v>6.5391787431397147E-2</v>
          </cell>
          <cell r="F208">
            <v>460.47624778920527</v>
          </cell>
          <cell r="G208">
            <v>7.2132376949744059E-2</v>
          </cell>
          <cell r="H208">
            <v>425.21684429035071</v>
          </cell>
          <cell r="I208">
            <v>6.3756534826596614E-2</v>
          </cell>
          <cell r="J208">
            <v>636.63070264421935</v>
          </cell>
          <cell r="K208">
            <v>9.1164039147879863E-2</v>
          </cell>
        </row>
        <row r="209">
          <cell r="A209" t="str">
            <v>NEC</v>
          </cell>
          <cell r="B209">
            <v>605.31449820433545</v>
          </cell>
          <cell r="C209">
            <v>9.3846399036476208E-2</v>
          </cell>
          <cell r="D209">
            <v>490.1425364174255</v>
          </cell>
          <cell r="E209">
            <v>8.2586470278435589E-2</v>
          </cell>
          <cell r="F209">
            <v>493.52779576444971</v>
          </cell>
          <cell r="G209">
            <v>7.7309813850711548E-2</v>
          </cell>
          <cell r="H209">
            <v>548.01888940070262</v>
          </cell>
          <cell r="I209">
            <v>8.2169335191836307E-2</v>
          </cell>
          <cell r="J209">
            <v>623.21545159072798</v>
          </cell>
          <cell r="K209">
            <v>8.9243006330675972E-2</v>
          </cell>
        </row>
        <row r="210">
          <cell r="A210" t="str">
            <v>Lenovo</v>
          </cell>
          <cell r="B210">
            <v>472.38458339631177</v>
          </cell>
          <cell r="C210">
            <v>7.323728779601256E-2</v>
          </cell>
          <cell r="D210">
            <v>539.07083531316698</v>
          </cell>
          <cell r="E210">
            <v>9.0830634378256211E-2</v>
          </cell>
          <cell r="F210">
            <v>613.66590967248158</v>
          </cell>
          <cell r="G210">
            <v>9.6129129200962699E-2</v>
          </cell>
          <cell r="H210">
            <v>606.55990779289459</v>
          </cell>
          <cell r="I210">
            <v>9.0946909570704629E-2</v>
          </cell>
          <cell r="J210">
            <v>459.63391644015303</v>
          </cell>
          <cell r="K210">
            <v>6.5818510131548602E-2</v>
          </cell>
        </row>
        <row r="211">
          <cell r="A211" t="str">
            <v>IBM</v>
          </cell>
          <cell r="B211">
            <v>364.84406572113858</v>
          </cell>
          <cell r="C211">
            <v>5.6564483222072422E-2</v>
          </cell>
          <cell r="D211">
            <v>366.72634119623098</v>
          </cell>
          <cell r="E211">
            <v>6.1791482736623E-2</v>
          </cell>
          <cell r="F211">
            <v>373.24164102607284</v>
          </cell>
          <cell r="G211">
            <v>5.8467308298946925E-2</v>
          </cell>
          <cell r="H211">
            <v>408.52566611634489</v>
          </cell>
          <cell r="I211">
            <v>6.1253878365929028E-2</v>
          </cell>
          <cell r="J211">
            <v>420.77246759026303</v>
          </cell>
          <cell r="K211">
            <v>6.0253640844566414E-2</v>
          </cell>
        </row>
        <row r="212">
          <cell r="A212" t="str">
            <v>Sony</v>
          </cell>
          <cell r="B212">
            <v>189.43068951996864</v>
          </cell>
          <cell r="C212">
            <v>2.936884566813186E-2</v>
          </cell>
          <cell r="D212">
            <v>140.8211759001602</v>
          </cell>
          <cell r="E212">
            <v>2.3727636338316919E-2</v>
          </cell>
          <cell r="F212">
            <v>182.17948467058059</v>
          </cell>
          <cell r="G212">
            <v>2.8537930726850614E-2</v>
          </cell>
          <cell r="H212">
            <v>230.8511634671321</v>
          </cell>
          <cell r="I212">
            <v>3.4613563505265288E-2</v>
          </cell>
          <cell r="J212">
            <v>213.20769791763655</v>
          </cell>
          <cell r="K212">
            <v>3.0530847536668442E-2</v>
          </cell>
        </row>
        <row r="213">
          <cell r="A213" t="str">
            <v>Samsung</v>
          </cell>
          <cell r="B213">
            <v>161.42687798216323</v>
          </cell>
          <cell r="C213">
            <v>2.5027206933366231E-2</v>
          </cell>
          <cell r="D213">
            <v>150.89434552942828</v>
          </cell>
          <cell r="E213">
            <v>2.5424913073933072E-2</v>
          </cell>
          <cell r="F213">
            <v>140.33260575562727</v>
          </cell>
          <cell r="G213">
            <v>2.1982728675591909E-2</v>
          </cell>
          <cell r="H213">
            <v>176.16102562858998</v>
          </cell>
          <cell r="I213">
            <v>2.6413385820409859E-2</v>
          </cell>
          <cell r="J213">
            <v>211.87862632475449</v>
          </cell>
          <cell r="K213">
            <v>3.0340527569031651E-2</v>
          </cell>
        </row>
        <row r="214">
          <cell r="A214" t="str">
            <v>Founder</v>
          </cell>
          <cell r="B214">
            <v>158.05057989143549</v>
          </cell>
          <cell r="C214">
            <v>2.4503754382950747E-2</v>
          </cell>
          <cell r="D214">
            <v>191.89564668154401</v>
          </cell>
          <cell r="E214">
            <v>3.2333419247926112E-2</v>
          </cell>
          <cell r="F214">
            <v>245.7805351845598</v>
          </cell>
          <cell r="G214">
            <v>3.8500865779635782E-2</v>
          </cell>
          <cell r="H214">
            <v>244.8574885404102</v>
          </cell>
          <cell r="I214">
            <v>3.6713656115230961E-2</v>
          </cell>
          <cell r="J214">
            <v>208.9380619782871</v>
          </cell>
          <cell r="K214">
            <v>2.9919445578978736E-2</v>
          </cell>
        </row>
        <row r="215">
          <cell r="A215" t="str">
            <v>Acer</v>
          </cell>
          <cell r="B215">
            <v>142.70256768217124</v>
          </cell>
          <cell r="C215">
            <v>2.2124238143904542E-2</v>
          </cell>
          <cell r="D215">
            <v>148.98052793350575</v>
          </cell>
          <cell r="E215">
            <v>2.510244475449426E-2</v>
          </cell>
          <cell r="F215">
            <v>174.40806664319294</v>
          </cell>
          <cell r="G215">
            <v>2.7320558805330401E-2</v>
          </cell>
          <cell r="H215">
            <v>172.03107833165402</v>
          </cell>
          <cell r="I215">
            <v>2.5794146173145769E-2</v>
          </cell>
          <cell r="J215">
            <v>173.9191464184866</v>
          </cell>
          <cell r="K215">
            <v>2.4904818141517463E-2</v>
          </cell>
        </row>
        <row r="216">
          <cell r="A216" t="str">
            <v>Others</v>
          </cell>
          <cell r="B216">
            <v>2734.2483572310666</v>
          </cell>
          <cell r="C216">
            <v>0.42391081521876289</v>
          </cell>
          <cell r="D216">
            <v>2431.3136355886909</v>
          </cell>
          <cell r="E216">
            <v>0.40966371286759024</v>
          </cell>
          <cell r="F216">
            <v>2571.817091001858</v>
          </cell>
          <cell r="G216">
            <v>0.40286829286982623</v>
          </cell>
          <cell r="H216">
            <v>2551.5142636933269</v>
          </cell>
          <cell r="I216">
            <v>0.38257117562031906</v>
          </cell>
          <cell r="J216">
            <v>2658.9967736215549</v>
          </cell>
          <cell r="K216">
            <v>0.38076216707378863</v>
          </cell>
        </row>
        <row r="217">
          <cell r="A217" t="str">
            <v>Total</v>
          </cell>
          <cell r="B217">
            <v>6450.055669893758</v>
          </cell>
          <cell r="C217">
            <v>1</v>
          </cell>
          <cell r="D217">
            <v>5934.9011377400902</v>
          </cell>
          <cell r="E217">
            <v>1</v>
          </cell>
          <cell r="F217">
            <v>6383.7664480407666</v>
          </cell>
          <cell r="G217">
            <v>1</v>
          </cell>
          <cell r="H217">
            <v>6669.3844865760748</v>
          </cell>
          <cell r="I217">
            <v>1</v>
          </cell>
          <cell r="J217">
            <v>6983.3533989375128</v>
          </cell>
          <cell r="K217">
            <v>1</v>
          </cell>
        </row>
      </sheetData>
      <sheetData sheetId="3" refreshError="1"/>
      <sheetData sheetId="4" refreshError="1"/>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D3D POR"/>
      <sheetName val="Kod3 Table"/>
      <sheetName val="Model Table"/>
      <sheetName val="Config. Memo"/>
      <sheetName val="Change History"/>
      <sheetName val="NOTES - Key to Colors"/>
      <sheetName val="BOM Loadsheet xx-xx-xx"/>
      <sheetName val="Country Matrix"/>
      <sheetName val="CFAAS"/>
      <sheetName val="Life Cycle"/>
      <sheetName val="Shell Matrix"/>
      <sheetName val="Building Blocks"/>
      <sheetName val="Specs"/>
      <sheetName val="MTM Count"/>
      <sheetName val="MTM Naming"/>
    </sheetNames>
    <sheetDataSet>
      <sheetData sheetId="0"/>
      <sheetData sheetId="1" refreshError="1">
        <row r="6">
          <cell r="BG6">
            <v>1</v>
          </cell>
          <cell r="BH6" t="str">
            <v>8</v>
          </cell>
        </row>
        <row r="7">
          <cell r="BG7">
            <v>2</v>
          </cell>
          <cell r="BH7" t="str">
            <v>9</v>
          </cell>
        </row>
        <row r="8">
          <cell r="BG8">
            <v>3</v>
          </cell>
          <cell r="BH8" t="str">
            <v>A</v>
          </cell>
        </row>
        <row r="9">
          <cell r="BG9">
            <v>4</v>
          </cell>
          <cell r="BH9" t="str">
            <v>B</v>
          </cell>
        </row>
        <row r="10">
          <cell r="BG10">
            <v>5</v>
          </cell>
        </row>
        <row r="11">
          <cell r="BG11">
            <v>6</v>
          </cell>
        </row>
        <row r="12">
          <cell r="BG12">
            <v>7</v>
          </cell>
        </row>
        <row r="13">
          <cell r="BG13">
            <v>8</v>
          </cell>
        </row>
        <row r="14">
          <cell r="BG14">
            <v>9</v>
          </cell>
        </row>
        <row r="15">
          <cell r="BG15">
            <v>10</v>
          </cell>
        </row>
        <row r="16">
          <cell r="BG16">
            <v>11</v>
          </cell>
        </row>
        <row r="17">
          <cell r="BG17">
            <v>12</v>
          </cell>
        </row>
        <row r="18">
          <cell r="BG18">
            <v>13</v>
          </cell>
        </row>
        <row r="19">
          <cell r="BG19">
            <v>14</v>
          </cell>
        </row>
        <row r="20">
          <cell r="BG20">
            <v>15</v>
          </cell>
        </row>
        <row r="21">
          <cell r="BG21">
            <v>16</v>
          </cell>
        </row>
        <row r="22">
          <cell r="BG22">
            <v>17</v>
          </cell>
        </row>
        <row r="23">
          <cell r="BG23">
            <v>18</v>
          </cell>
        </row>
        <row r="24">
          <cell r="BG24">
            <v>19</v>
          </cell>
        </row>
        <row r="25">
          <cell r="BG25">
            <v>20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s"/>
      <sheetName val="WW Track"/>
      <sheetName val="Charts"/>
      <sheetName val="Check"/>
      <sheetName val="Dashboard"/>
      <sheetName val="Asia_Pac"/>
      <sheetName val="Asia_Pac excluding PRC"/>
      <sheetName val="ANZ"/>
      <sheetName val="ASEAN"/>
      <sheetName val="PRC"/>
      <sheetName val="HongKong"/>
      <sheetName val="Taiwan"/>
      <sheetName val="Japan"/>
      <sheetName val="Korea"/>
      <sheetName val="WW Calc"/>
      <sheetName val="India"/>
      <sheetName val="Q105 vs Q205"/>
    </sheetNames>
    <sheetDataSet>
      <sheetData sheetId="0"/>
      <sheetData sheetId="1"/>
      <sheetData sheetId="2"/>
      <sheetData sheetId="3"/>
      <sheetData sheetId="4" refreshError="1">
        <row r="1">
          <cell r="B1">
            <v>13</v>
          </cell>
          <cell r="E1">
            <v>12</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Name val="BPProfile"/>
      <sheetName val="Gold_Silver"/>
      <sheetName val="PTS_Quota"/>
      <sheetName val="Validation list"/>
      <sheetName val="Lenovo Home &amp; SMB Master MTM"/>
      <sheetName val="rowData"/>
    </sheetNames>
    <sheetDataSet>
      <sheetData sheetId="0" refreshError="1"/>
      <sheetData sheetId="1" refreshError="1"/>
      <sheetData sheetId="2" refreshError="1"/>
      <sheetData sheetId="3" refreshError="1"/>
      <sheetData sheetId="4" refreshError="1"/>
      <sheetData sheetId="5" refreshError="1">
        <row r="2">
          <cell r="H2" t="str">
            <v>T2 SMB</v>
          </cell>
        </row>
        <row r="3">
          <cell r="H3" t="str">
            <v>T2 Retail</v>
          </cell>
        </row>
      </sheetData>
      <sheetData sheetId="6" refreshError="1"/>
      <sheetData sheetId="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2"/>
      <sheetName val="TONY"/>
      <sheetName val="Summary"/>
      <sheetName val="Sheet1"/>
      <sheetName val="CAs"/>
      <sheetName val="Geo Adjust"/>
      <sheetName val="Exclusions"/>
      <sheetName val="Amer"/>
      <sheetName val="US DT"/>
      <sheetName val="US Mob"/>
      <sheetName val="Can DT"/>
      <sheetName val="Can Mob"/>
      <sheetName val="LA DT"/>
      <sheetName val="LA Mob"/>
      <sheetName val="Braz DT"/>
      <sheetName val="Braz Mob"/>
      <sheetName val="Mex DT"/>
      <sheetName val="Mex Mob"/>
      <sheetName val="EMEA"/>
      <sheetName val="East DT"/>
      <sheetName val="East Mob"/>
      <sheetName val="Ger DT"/>
      <sheetName val="Ger Mob"/>
      <sheetName val="Fra DT"/>
      <sheetName val="Fra Mob"/>
      <sheetName val="Italy DT"/>
      <sheetName val="Italy Mob"/>
      <sheetName val="West DT"/>
      <sheetName val="West Mob"/>
      <sheetName val="UK DT"/>
      <sheetName val="UK Mob"/>
      <sheetName val="AP"/>
      <sheetName val="TWN DT"/>
      <sheetName val="TWN Mob"/>
      <sheetName val="HK DT"/>
      <sheetName val="HK Mob"/>
      <sheetName val="ANZ DT"/>
      <sheetName val="ANZ Mob"/>
      <sheetName val="India DT"/>
      <sheetName val="India Mob"/>
      <sheetName val="Sing DT"/>
      <sheetName val="Sing Mob"/>
      <sheetName val="Mal DT"/>
      <sheetName val="Mal Mob"/>
      <sheetName val="Thail DT"/>
      <sheetName val="Thail Mob"/>
      <sheetName val="Kor DT"/>
      <sheetName val="Kor Mob"/>
      <sheetName val="Japan DT"/>
      <sheetName val="Japan Mob"/>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0"/>
      <sheetName val="1.1Focus"/>
      <sheetName val="2.0"/>
      <sheetName val="2.1"/>
      <sheetName val="2.2"/>
      <sheetName val="2.3"/>
      <sheetName val="2.4"/>
      <sheetName val="2.5"/>
      <sheetName val="2.6"/>
      <sheetName val="3.0"/>
      <sheetName val="3.1"/>
      <sheetName val="3.2"/>
      <sheetName val="3.3"/>
      <sheetName val="3.4"/>
      <sheetName val="4.0"/>
      <sheetName val="4.1"/>
      <sheetName val="4.2"/>
      <sheetName val="4.3"/>
      <sheetName val="5.0"/>
      <sheetName val="5.1"/>
      <sheetName val="5.2"/>
      <sheetName val="5.3"/>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9">
          <cell r="E9" t="str">
            <v>A/NZ</v>
          </cell>
          <cell r="J9" t="str">
            <v>Jan</v>
          </cell>
        </row>
        <row r="10">
          <cell r="E10" t="str">
            <v>ASN</v>
          </cell>
          <cell r="J10" t="str">
            <v>Feb</v>
          </cell>
        </row>
        <row r="11">
          <cell r="E11" t="str">
            <v>TWN</v>
          </cell>
          <cell r="J11" t="str">
            <v>Mar</v>
          </cell>
        </row>
        <row r="12">
          <cell r="E12" t="str">
            <v>KOR</v>
          </cell>
          <cell r="J12" t="str">
            <v>Apr</v>
          </cell>
        </row>
        <row r="13">
          <cell r="E13" t="str">
            <v>JPN</v>
          </cell>
          <cell r="J13" t="str">
            <v>May</v>
          </cell>
        </row>
        <row r="14">
          <cell r="E14" t="str">
            <v>IND</v>
          </cell>
          <cell r="J14" t="str">
            <v>Jun</v>
          </cell>
        </row>
        <row r="15">
          <cell r="E15" t="str">
            <v>AUST</v>
          </cell>
          <cell r="J15" t="str">
            <v>July</v>
          </cell>
        </row>
        <row r="16">
          <cell r="E16" t="str">
            <v>NZ</v>
          </cell>
          <cell r="J16" t="str">
            <v>Aug</v>
          </cell>
        </row>
        <row r="17">
          <cell r="E17" t="str">
            <v>SGP</v>
          </cell>
          <cell r="J17" t="str">
            <v>Sept</v>
          </cell>
        </row>
        <row r="18">
          <cell r="E18" t="str">
            <v>THL</v>
          </cell>
          <cell r="J18" t="str">
            <v>Oct</v>
          </cell>
        </row>
        <row r="19">
          <cell r="E19" t="str">
            <v>PHL</v>
          </cell>
          <cell r="J19" t="str">
            <v>Nov</v>
          </cell>
        </row>
        <row r="20">
          <cell r="E20" t="str">
            <v>MY</v>
          </cell>
          <cell r="J20" t="str">
            <v>Dec</v>
          </cell>
        </row>
        <row r="21">
          <cell r="E21" t="str">
            <v>ID</v>
          </cell>
        </row>
        <row r="22">
          <cell r="E22" t="str">
            <v>AP</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2 Sell Out Report Format"/>
      <sheetName val="Lenovo Home &amp; SMB Master MTM"/>
      <sheetName val="Validation list"/>
    </sheetNames>
    <sheetDataSet>
      <sheetData sheetId="0" refreshError="1"/>
      <sheetData sheetId="1">
        <row r="4">
          <cell r="A4">
            <v>59028346</v>
          </cell>
        </row>
        <row r="5">
          <cell r="A5">
            <v>59024412</v>
          </cell>
        </row>
        <row r="6">
          <cell r="A6">
            <v>59024143</v>
          </cell>
        </row>
        <row r="7">
          <cell r="A7">
            <v>59025248</v>
          </cell>
        </row>
        <row r="8">
          <cell r="A8">
            <v>59024492</v>
          </cell>
        </row>
        <row r="9">
          <cell r="A9">
            <v>59025053</v>
          </cell>
        </row>
        <row r="10">
          <cell r="A10">
            <v>59025056</v>
          </cell>
        </row>
        <row r="11">
          <cell r="A11">
            <v>59029305</v>
          </cell>
        </row>
        <row r="12">
          <cell r="A12">
            <v>59029311</v>
          </cell>
        </row>
        <row r="13">
          <cell r="A13">
            <v>59035474</v>
          </cell>
        </row>
        <row r="14">
          <cell r="A14">
            <v>59034998</v>
          </cell>
        </row>
        <row r="15">
          <cell r="A15">
            <v>59035009</v>
          </cell>
        </row>
        <row r="16">
          <cell r="A16">
            <v>59035648</v>
          </cell>
        </row>
        <row r="17">
          <cell r="A17">
            <v>59036128</v>
          </cell>
        </row>
        <row r="18">
          <cell r="A18">
            <v>59032277</v>
          </cell>
        </row>
        <row r="19">
          <cell r="A19">
            <v>59035666</v>
          </cell>
        </row>
        <row r="20">
          <cell r="A20">
            <v>59053462</v>
          </cell>
        </row>
        <row r="21">
          <cell r="A21">
            <v>59053463</v>
          </cell>
        </row>
        <row r="22">
          <cell r="A22">
            <v>59053464</v>
          </cell>
        </row>
        <row r="23">
          <cell r="A23">
            <v>59065748</v>
          </cell>
        </row>
        <row r="24">
          <cell r="A24">
            <v>59041875</v>
          </cell>
        </row>
        <row r="25">
          <cell r="A25">
            <v>59044597</v>
          </cell>
        </row>
        <row r="26">
          <cell r="A26">
            <v>59047249</v>
          </cell>
        </row>
        <row r="27">
          <cell r="A27">
            <v>59050306</v>
          </cell>
        </row>
        <row r="28">
          <cell r="A28">
            <v>59047372</v>
          </cell>
        </row>
        <row r="29">
          <cell r="A29" t="str">
            <v>01964DA</v>
          </cell>
        </row>
        <row r="30">
          <cell r="A30" t="str">
            <v>28764BA</v>
          </cell>
        </row>
        <row r="31">
          <cell r="A31" t="str">
            <v>28764YA</v>
          </cell>
        </row>
        <row r="32">
          <cell r="A32" t="str">
            <v>28763RA</v>
          </cell>
        </row>
        <row r="33">
          <cell r="A33" t="str">
            <v>28763QA</v>
          </cell>
        </row>
        <row r="34">
          <cell r="A34" t="str">
            <v>287653A</v>
          </cell>
        </row>
        <row r="35">
          <cell r="A35" t="str">
            <v>2876RZ7</v>
          </cell>
        </row>
        <row r="36">
          <cell r="A36" t="str">
            <v>2876RZ6</v>
          </cell>
        </row>
        <row r="37">
          <cell r="A37" t="str">
            <v>2876RZ5</v>
          </cell>
        </row>
        <row r="38">
          <cell r="A38" t="str">
            <v>28763ZA</v>
          </cell>
        </row>
        <row r="39">
          <cell r="A39" t="str">
            <v>287652A</v>
          </cell>
        </row>
        <row r="40">
          <cell r="A40" t="str">
            <v>28764ZA</v>
          </cell>
        </row>
        <row r="41">
          <cell r="A41" t="str">
            <v>2985CNA</v>
          </cell>
        </row>
        <row r="42">
          <cell r="A42" t="str">
            <v>28427RA</v>
          </cell>
        </row>
        <row r="43">
          <cell r="A43" t="str">
            <v>28427QA</v>
          </cell>
        </row>
        <row r="44">
          <cell r="A44" t="str">
            <v>284263A</v>
          </cell>
        </row>
        <row r="45">
          <cell r="A45" t="str">
            <v>0578RY5</v>
          </cell>
        </row>
        <row r="46">
          <cell r="A46" t="str">
            <v>0578RY4</v>
          </cell>
        </row>
        <row r="47">
          <cell r="A47" t="str">
            <v>01973EA</v>
          </cell>
        </row>
        <row r="48">
          <cell r="A48" t="str">
            <v>01974DA</v>
          </cell>
        </row>
        <row r="49">
          <cell r="A49" t="str">
            <v>0196RZ1</v>
          </cell>
        </row>
        <row r="50">
          <cell r="A50" t="str">
            <v>01964CA</v>
          </cell>
        </row>
        <row r="51">
          <cell r="A51" t="str">
            <v>01963RA</v>
          </cell>
        </row>
        <row r="52">
          <cell r="A52" t="str">
            <v>0196RY9</v>
          </cell>
        </row>
        <row r="53">
          <cell r="A53" t="str">
            <v>0196RY7</v>
          </cell>
        </row>
        <row r="54">
          <cell r="A54" t="str">
            <v>0196RW4</v>
          </cell>
        </row>
        <row r="55">
          <cell r="A55" t="str">
            <v>0196RW5</v>
          </cell>
        </row>
        <row r="56">
          <cell r="A56" t="str">
            <v>0196RY8</v>
          </cell>
        </row>
        <row r="57">
          <cell r="A57" t="str">
            <v>0197RZ7</v>
          </cell>
        </row>
        <row r="58">
          <cell r="A58" t="str">
            <v>0197RZ6</v>
          </cell>
        </row>
        <row r="59">
          <cell r="A59" t="str">
            <v>0197RZ4</v>
          </cell>
        </row>
        <row r="60">
          <cell r="A60" t="str">
            <v>0197RZ3</v>
          </cell>
        </row>
        <row r="61">
          <cell r="A61" t="str">
            <v>25379EA</v>
          </cell>
        </row>
        <row r="62">
          <cell r="A62" t="str">
            <v>25379FA</v>
          </cell>
        </row>
        <row r="63">
          <cell r="A63" t="str">
            <v>2537RZ2</v>
          </cell>
        </row>
        <row r="64">
          <cell r="A64" t="str">
            <v>2537RY9</v>
          </cell>
        </row>
        <row r="65">
          <cell r="A65" t="str">
            <v>6475RZ0</v>
          </cell>
        </row>
        <row r="66">
          <cell r="A66" t="str">
            <v>2768RW8</v>
          </cell>
        </row>
        <row r="67">
          <cell r="A67" t="str">
            <v>2823RZ2</v>
          </cell>
        </row>
        <row r="68">
          <cell r="A68" t="str">
            <v>7438RW9</v>
          </cell>
        </row>
        <row r="69">
          <cell r="A69" t="str">
            <v>2783RZ8</v>
          </cell>
        </row>
        <row r="70">
          <cell r="A70" t="str">
            <v>7438RY5</v>
          </cell>
        </row>
        <row r="71">
          <cell r="A71" t="str">
            <v>4062RZ4</v>
          </cell>
        </row>
        <row r="72">
          <cell r="A72" t="str">
            <v>4057RZ2</v>
          </cell>
        </row>
        <row r="73">
          <cell r="A73" t="str">
            <v>7459RY0</v>
          </cell>
        </row>
        <row r="74">
          <cell r="A74" t="str">
            <v>7259RZ0</v>
          </cell>
        </row>
        <row r="75">
          <cell r="A75" t="str">
            <v>2842RU4</v>
          </cell>
        </row>
        <row r="76">
          <cell r="A76" t="str">
            <v>2842DVA</v>
          </cell>
        </row>
        <row r="77">
          <cell r="A77" t="str">
            <v>2518GPA</v>
          </cell>
        </row>
        <row r="78">
          <cell r="A78" t="str">
            <v>2518A43</v>
          </cell>
        </row>
        <row r="79">
          <cell r="A79" t="str">
            <v>7459RZ0</v>
          </cell>
        </row>
        <row r="80">
          <cell r="A80" t="str">
            <v>3323A25</v>
          </cell>
        </row>
        <row r="81">
          <cell r="A81" t="str">
            <v>3323A26</v>
          </cell>
        </row>
        <row r="82">
          <cell r="A82" t="str">
            <v>0578E3A</v>
          </cell>
        </row>
        <row r="83">
          <cell r="A83" t="str">
            <v>0578E7A</v>
          </cell>
        </row>
        <row r="84">
          <cell r="A84" t="str">
            <v>0578K6A</v>
          </cell>
        </row>
        <row r="85">
          <cell r="A85" t="str">
            <v>0578K9A</v>
          </cell>
        </row>
        <row r="86">
          <cell r="A86" t="str">
            <v>02172CA</v>
          </cell>
        </row>
        <row r="87">
          <cell r="A87" t="str">
            <v>02172DA</v>
          </cell>
        </row>
        <row r="88">
          <cell r="A88" t="str">
            <v>03282UA</v>
          </cell>
        </row>
        <row r="89">
          <cell r="A89" t="str">
            <v>03282TA</v>
          </cell>
        </row>
        <row r="90">
          <cell r="A90" t="str">
            <v>03282WA</v>
          </cell>
        </row>
        <row r="91">
          <cell r="A91" t="str">
            <v>03282XA</v>
          </cell>
        </row>
        <row r="92">
          <cell r="A92" t="str">
            <v>2924AN2</v>
          </cell>
        </row>
        <row r="93">
          <cell r="A93" t="str">
            <v>3323E4A</v>
          </cell>
        </row>
        <row r="94">
          <cell r="A94" t="str">
            <v>3323DPA</v>
          </cell>
        </row>
        <row r="95">
          <cell r="A95" t="str">
            <v>3323DLA</v>
          </cell>
        </row>
        <row r="96">
          <cell r="A96" t="str">
            <v>3323AKA</v>
          </cell>
        </row>
        <row r="97">
          <cell r="A97" t="str">
            <v>2518MXA</v>
          </cell>
        </row>
        <row r="98">
          <cell r="A98" t="str">
            <v>25188CA</v>
          </cell>
        </row>
        <row r="99">
          <cell r="A99" t="str">
            <v>2518N5A</v>
          </cell>
        </row>
        <row r="100">
          <cell r="A100" t="str">
            <v>25188HA</v>
          </cell>
        </row>
        <row r="101">
          <cell r="A101" t="str">
            <v>7360PE3</v>
          </cell>
        </row>
        <row r="102">
          <cell r="A102" t="str">
            <v>7360PN3</v>
          </cell>
        </row>
        <row r="103">
          <cell r="A103" t="str">
            <v>7298R39</v>
          </cell>
        </row>
        <row r="104">
          <cell r="A104" t="str">
            <v>7515RS2</v>
          </cell>
        </row>
        <row r="105">
          <cell r="A105" t="str">
            <v>7515RS4</v>
          </cell>
        </row>
        <row r="106">
          <cell r="A106" t="str">
            <v>7515RP6</v>
          </cell>
        </row>
        <row r="107">
          <cell r="A107" t="str">
            <v>7515RP4</v>
          </cell>
        </row>
        <row r="108">
          <cell r="A108" t="str">
            <v>7515RP5</v>
          </cell>
        </row>
        <row r="109">
          <cell r="A109" t="str">
            <v>0841AFA</v>
          </cell>
        </row>
        <row r="110">
          <cell r="A110" t="str">
            <v>7099F6A</v>
          </cell>
        </row>
        <row r="111">
          <cell r="A111" t="str">
            <v>7099F5A</v>
          </cell>
        </row>
        <row r="112">
          <cell r="A112" t="str">
            <v>5474RZ2</v>
          </cell>
        </row>
        <row r="113">
          <cell r="A113" t="str">
            <v>0401BHA</v>
          </cell>
        </row>
        <row r="114">
          <cell r="A114" t="str">
            <v>0163D5A</v>
          </cell>
        </row>
        <row r="115">
          <cell r="A115" t="str">
            <v>0163B6A</v>
          </cell>
        </row>
        <row r="116">
          <cell r="A116" t="str">
            <v>0163D6A</v>
          </cell>
        </row>
        <row r="117">
          <cell r="A117" t="str">
            <v>7539A3A</v>
          </cell>
        </row>
        <row r="118">
          <cell r="A118" t="str">
            <v>5536RJ8</v>
          </cell>
        </row>
        <row r="119">
          <cell r="A119">
            <v>59029596</v>
          </cell>
        </row>
        <row r="120">
          <cell r="A120">
            <v>59028977</v>
          </cell>
        </row>
        <row r="121">
          <cell r="A121">
            <v>59029199</v>
          </cell>
        </row>
        <row r="122">
          <cell r="A122">
            <v>59038850</v>
          </cell>
        </row>
        <row r="123">
          <cell r="A123">
            <v>59034787</v>
          </cell>
        </row>
        <row r="124">
          <cell r="A124">
            <v>59035458</v>
          </cell>
        </row>
        <row r="125">
          <cell r="A125">
            <v>59036372</v>
          </cell>
        </row>
        <row r="126">
          <cell r="A126">
            <v>59036369</v>
          </cell>
        </row>
        <row r="127">
          <cell r="A127">
            <v>59038711</v>
          </cell>
        </row>
        <row r="128">
          <cell r="A128">
            <v>59026371</v>
          </cell>
        </row>
        <row r="129">
          <cell r="A129">
            <v>59035456</v>
          </cell>
        </row>
        <row r="130">
          <cell r="A130">
            <v>59033325</v>
          </cell>
        </row>
        <row r="131">
          <cell r="A131">
            <v>59020224</v>
          </cell>
        </row>
        <row r="132">
          <cell r="A132">
            <v>59020363</v>
          </cell>
        </row>
        <row r="133">
          <cell r="A133">
            <v>59019787</v>
          </cell>
        </row>
        <row r="134">
          <cell r="A134">
            <v>59020392</v>
          </cell>
        </row>
        <row r="135">
          <cell r="A135">
            <v>59020362</v>
          </cell>
        </row>
        <row r="136">
          <cell r="A136">
            <v>59021662</v>
          </cell>
        </row>
        <row r="137">
          <cell r="A137">
            <v>59024964</v>
          </cell>
        </row>
        <row r="138">
          <cell r="A138">
            <v>59024965</v>
          </cell>
        </row>
        <row r="139">
          <cell r="A139">
            <v>59035438</v>
          </cell>
        </row>
        <row r="140">
          <cell r="A140">
            <v>59034926</v>
          </cell>
        </row>
        <row r="141">
          <cell r="A141">
            <v>59035559</v>
          </cell>
        </row>
        <row r="142">
          <cell r="A142">
            <v>59025385</v>
          </cell>
        </row>
        <row r="143">
          <cell r="A143">
            <v>59026685</v>
          </cell>
        </row>
        <row r="144">
          <cell r="A144">
            <v>59020210</v>
          </cell>
        </row>
        <row r="145">
          <cell r="A145">
            <v>59027241</v>
          </cell>
        </row>
        <row r="146">
          <cell r="A146">
            <v>59023387</v>
          </cell>
        </row>
        <row r="147">
          <cell r="A147">
            <v>59025030</v>
          </cell>
        </row>
        <row r="148">
          <cell r="A148">
            <v>59015369</v>
          </cell>
        </row>
        <row r="149">
          <cell r="A149">
            <v>59013890</v>
          </cell>
        </row>
        <row r="150">
          <cell r="A150">
            <v>59055778</v>
          </cell>
        </row>
        <row r="151">
          <cell r="A151">
            <v>59059352</v>
          </cell>
        </row>
        <row r="152">
          <cell r="A152">
            <v>59055588</v>
          </cell>
        </row>
        <row r="153">
          <cell r="A153">
            <v>59055607</v>
          </cell>
        </row>
        <row r="154">
          <cell r="A154">
            <v>59055802</v>
          </cell>
        </row>
        <row r="155">
          <cell r="A155">
            <v>59055803</v>
          </cell>
        </row>
        <row r="156">
          <cell r="A156">
            <v>59047808</v>
          </cell>
        </row>
        <row r="157">
          <cell r="A157">
            <v>59052832</v>
          </cell>
        </row>
        <row r="158">
          <cell r="A158">
            <v>59053048</v>
          </cell>
        </row>
        <row r="159">
          <cell r="A159">
            <v>59051998</v>
          </cell>
        </row>
        <row r="160">
          <cell r="A160">
            <v>59052104</v>
          </cell>
        </row>
        <row r="161">
          <cell r="A161">
            <v>59052107</v>
          </cell>
        </row>
        <row r="162">
          <cell r="A162">
            <v>59052746</v>
          </cell>
        </row>
        <row r="163">
          <cell r="A163">
            <v>59052798</v>
          </cell>
        </row>
        <row r="164">
          <cell r="A164">
            <v>59053629</v>
          </cell>
        </row>
        <row r="165">
          <cell r="A165">
            <v>59052754</v>
          </cell>
        </row>
        <row r="166">
          <cell r="A166">
            <v>59028451</v>
          </cell>
        </row>
        <row r="167">
          <cell r="A167">
            <v>59029516</v>
          </cell>
        </row>
        <row r="168">
          <cell r="A168">
            <v>59029687</v>
          </cell>
        </row>
        <row r="169">
          <cell r="A169">
            <v>59061646</v>
          </cell>
        </row>
        <row r="170">
          <cell r="A170">
            <v>57088495</v>
          </cell>
        </row>
        <row r="171">
          <cell r="A171">
            <v>57096892</v>
          </cell>
        </row>
        <row r="172">
          <cell r="A172">
            <v>57128805</v>
          </cell>
        </row>
        <row r="173">
          <cell r="A173">
            <v>57115269</v>
          </cell>
        </row>
        <row r="174">
          <cell r="A174">
            <v>57113169</v>
          </cell>
        </row>
        <row r="175">
          <cell r="A175">
            <v>57114892</v>
          </cell>
        </row>
        <row r="176">
          <cell r="A176">
            <v>57119365</v>
          </cell>
        </row>
        <row r="177">
          <cell r="A177">
            <v>57118916</v>
          </cell>
        </row>
        <row r="178">
          <cell r="A178">
            <v>57125985</v>
          </cell>
        </row>
        <row r="179">
          <cell r="A179">
            <v>57128766</v>
          </cell>
        </row>
        <row r="180">
          <cell r="A180">
            <v>57110793</v>
          </cell>
        </row>
        <row r="181">
          <cell r="A181">
            <v>57110795</v>
          </cell>
        </row>
        <row r="182">
          <cell r="A182">
            <v>57109424</v>
          </cell>
        </row>
        <row r="183">
          <cell r="A183">
            <v>57103495</v>
          </cell>
        </row>
        <row r="184">
          <cell r="A184">
            <v>57103496</v>
          </cell>
        </row>
        <row r="185">
          <cell r="A185" t="str">
            <v>New MTM1</v>
          </cell>
        </row>
        <row r="186">
          <cell r="A186" t="str">
            <v>New MTM2</v>
          </cell>
        </row>
        <row r="187">
          <cell r="A187" t="str">
            <v>New MTM3</v>
          </cell>
        </row>
        <row r="188">
          <cell r="A188" t="str">
            <v>New MTM4</v>
          </cell>
        </row>
        <row r="189">
          <cell r="A189" t="str">
            <v>New MTM5</v>
          </cell>
        </row>
      </sheetData>
      <sheetData sheetId="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51p campaign plan "/>
      <sheetName val="期間total view"/>
      <sheetName val="PFV 0831"/>
      <sheetName val="PFV 0811"/>
      <sheetName val="PFV 0713"/>
      <sheetName val="A51p campaign plan"/>
      <sheetName val="Notes"/>
      <sheetName val="構成一覧"/>
      <sheetName val="A51p MAP"/>
      <sheetName val="A51p kit table"/>
      <sheetName val="2Q04 W MODEL"/>
      <sheetName val="Sheet2 (2)"/>
      <sheetName val="Sheet1"/>
      <sheetName val="Sheet2"/>
      <sheetName val="Sheet3"/>
      <sheetName val="0728-0810"/>
      <sheetName val="0811-0824"/>
      <sheetName val="0825-0907"/>
      <sheetName val="0908-0921"/>
      <sheetName val="0922-1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76">
          <cell r="K76" t="str">
            <v>512MB+80GB-S+Combo</v>
          </cell>
          <cell r="L76" t="str">
            <v>512MB+160GB-S+DVD super multi+Microsoft(R) Office Personal Edition 2003</v>
          </cell>
          <cell r="M76" t="str">
            <v>512MB+160GB-S+DVD super multi+17型液晶( L170: 6734AC9)</v>
          </cell>
          <cell r="N76" t="str">
            <v>512MBX2+DVI-D Connect+160GB-S+DVD super multi+18型液晶 (L180p : 9180HB9)</v>
          </cell>
          <cell r="O76" t="str">
            <v>512MBX2+DVI-D Connect+160GB-S+DVD super multi+20型液晶 (L200p : 6736HC9)</v>
          </cell>
          <cell r="P76" t="str">
            <v>512MB+160GB-S+DVD super multi</v>
          </cell>
          <cell r="Q76" t="str">
            <v>512MB+DVI-D Connect+160GB-S+DVD super multi</v>
          </cell>
          <cell r="R76" t="str">
            <v>512MB+Radeon X600pro+160GB-S+DVD super multi</v>
          </cell>
          <cell r="S76" t="str">
            <v>512MBX2+160GB-S+DVD super multi+Microsoft(R) Office Personal Edition 2003</v>
          </cell>
          <cell r="T76" t="str">
            <v>512MBX2+DVI-D Connect+160GB-S+DVD super multi</v>
          </cell>
          <cell r="U76" t="str">
            <v>512MBX2+Radeon X600pro+160GB-S+DVD super multi</v>
          </cell>
          <cell r="V76" t="str">
            <v>1GBX2+160GB-S+DVD super multi</v>
          </cell>
          <cell r="W76" t="str">
            <v>1GBX2+DVI-D Connect+160GB-S+DVD super multi</v>
          </cell>
          <cell r="X76" t="str">
            <v>1GBX2+Radeon X600pro+160GB-S+DVD super multi+Microsoft(R) Office Personal Edition 2003</v>
          </cell>
          <cell r="Y76" t="str">
            <v>512MB+160GB-S+DVD super multi+17型液晶( L170: 6734AC9)</v>
          </cell>
          <cell r="Z76" t="str">
            <v>512MB+DVI-D Connect+160GB-S+DVD super multi+17型液晶( L170: 6734AC9)</v>
          </cell>
          <cell r="AA76" t="str">
            <v>512MB+Radeon X600pro+160GB-S+DVD super multi+17型液晶( L170: 6734AC9)</v>
          </cell>
          <cell r="AB76" t="str">
            <v>512MBX2+160GB-S+DVD super multi+Microsoft(R) Office Personal Edition 2003+17型液晶( L170: 6734AC9)</v>
          </cell>
          <cell r="AC76" t="str">
            <v>512MBX2+DVI-D Connect+160GB-S+DVD super multi+17型液晶( L170: 6734AC9)</v>
          </cell>
          <cell r="AD76" t="str">
            <v>512MBX2+Radeon X600pro+160GB-S+DVD super multi+17型液晶( L170: 6734AC9)</v>
          </cell>
          <cell r="AE76" t="str">
            <v>1GBX2+160GB-S+DVD super multi+17型液晶( L170: 6734AC9)</v>
          </cell>
          <cell r="AF76" t="str">
            <v>1GBX2+DVI-D Connect+160GB-S+DVD super multi+17型液晶( L170: 6734AC9)</v>
          </cell>
          <cell r="AG76" t="str">
            <v>1GBX2+Radeon X600pro+160GB-S+DVD super multi+Microsoft(R) Office Personal Edition 2003+17型液晶( L170: 6734AC9)</v>
          </cell>
          <cell r="AH76" t="str">
            <v>512MB+160GB-S+DVD super multi+18型液晶 (L180p : 9180HB9)</v>
          </cell>
          <cell r="AI76" t="str">
            <v>512MB+DVI-D Connect+160GB-S+DVD super multi+18型液晶 (L180p : 9180HB9)</v>
          </cell>
          <cell r="AJ76" t="str">
            <v>512MB+Radeon X600pro+160GB-S+DVD super multi+18型液晶 (L180p : 9180HB9)</v>
          </cell>
          <cell r="AK76" t="str">
            <v>512MBX2+160GB-S+DVD super multi+Microsoft(R) Office Personal Edition 2003+18型液晶 (L180p : 9180HB9)</v>
          </cell>
          <cell r="AL76" t="str">
            <v>512MBX2+DVI-D Connect+160GB-S+DVD super multi+18型液晶 (L180p : 9180HB9)</v>
          </cell>
          <cell r="AM76" t="str">
            <v>512MBX2+Radeon X600pro+160GB-S+DVD super multi+18型液晶 (L180p : 9180HB9)</v>
          </cell>
          <cell r="AN76" t="str">
            <v>1GBX2+160GB-S+DVD super multi+18型液晶 (L180p : 9180HB9)</v>
          </cell>
          <cell r="AO76" t="str">
            <v>1GBX2+DVI-D Connect+160GB-S+DVD super multi+18型液晶 (L180p : 9180HB9)</v>
          </cell>
          <cell r="AP76" t="str">
            <v>1GBX2+Radeon X600pro+160GB-S+DVD super multi+Microsoft(R) Office Personal Edition 2003+18型液晶 (L180p : 9180HB9)</v>
          </cell>
          <cell r="AQ76" t="str">
            <v>512MB+160GB-S+DVD super multi+20型液晶 (L200p : 6736HC9)</v>
          </cell>
          <cell r="AR76" t="str">
            <v>512MB+DVI-D Connect+160GB-S+DVD super multi+20型液晶 (L200p : 6736HC9)</v>
          </cell>
          <cell r="AS76" t="str">
            <v>512MB+Radeon X600pro+160GB-S+DVD super multi+20型液晶 (L200p : 6736HC9)</v>
          </cell>
          <cell r="AT76" t="str">
            <v>512MBX2+160GB-S+DVD super multi+Microsoft(R) Office Personal Edition 2003+20型液晶 (L200p : 6736HC9)</v>
          </cell>
          <cell r="AU76" t="str">
            <v>512MBX2+DVI-D Connect+160GB-S+DVD super multi+20型液晶 (L200p : 6736HC9)</v>
          </cell>
          <cell r="AV76" t="str">
            <v>512MBX2+Radeon X600pro+160GB-S+DVD super multi+20型液晶 (L200p : 6736HC9)</v>
          </cell>
          <cell r="AW76" t="str">
            <v>1GBX2+160GB-S+DVD super multi+20型液晶 (L200p : 6736HC9)</v>
          </cell>
          <cell r="AX76" t="str">
            <v>1GBX2+DVI-D Connect+160GB-S+DVD super multi+20型液晶 (L200p : 6736HC9)</v>
          </cell>
          <cell r="AY76" t="str">
            <v>1GBX2+Radeon X600pro+160GB-S+DVD super multi+Microsoft(R) Office Personal Edition 2003+20型液晶 (L200p : 6736HC9)</v>
          </cell>
          <cell r="AZ76" t="str">
            <v>512MBX2+160GB-S+DVD super multi</v>
          </cell>
          <cell r="BA76" t="str">
            <v>512MBX2+Radeon X600pro+160GB-S+DVD super multi</v>
          </cell>
          <cell r="BB76" t="str">
            <v>1GBX2+DVI-D Connect+160GB-S+DVD super multi+17型液晶( L170: 6734AC9)</v>
          </cell>
          <cell r="BC76" t="str">
            <v>1GBX2+Radeon X600pro+160GB-S+DVD super multi+20型液晶 (L200p : 6736HC9)</v>
          </cell>
          <cell r="BD76" t="str">
            <v>1GBX2+Radeon X600pro+160GB-S+DVD super multi+Microsoft(R) Office Personal Edition 2003+18型液晶 (L180p : 9180HB9)X2</v>
          </cell>
          <cell r="BE76" t="str">
            <v>512MBX2+160GB-S+DVD super multi</v>
          </cell>
          <cell r="BF76" t="str">
            <v>512MBX2+160GB-S+DVD super multi+17型液晶( L170: 6734AC9)</v>
          </cell>
          <cell r="BG76" t="str">
            <v>1GBX2+Radeon X600pro+160GB-S+DVD super multi</v>
          </cell>
          <cell r="BH76" t="str">
            <v>1GBX2+Radeon X600pro+160GB-S+DVD super multi+20型液晶 (L200p : 6736HC9)</v>
          </cell>
          <cell r="BI76" t="str">
            <v>512MB+160GB-S+DVD super multi</v>
          </cell>
          <cell r="BJ76" t="str">
            <v>512MB+160GB-S+DVD super multi+17型液晶( L170: 6734AC9)</v>
          </cell>
          <cell r="BK76" t="str">
            <v>512MBX2+160GB-S+DVD super multi</v>
          </cell>
          <cell r="BL76" t="str">
            <v>512MBX2+160GB-S+DVD super multi+17型液晶( L170: 6734AC9)</v>
          </cell>
          <cell r="BM76" t="str">
            <v>512MBX2+DVI-D Connect+160GB-S+DVD super multi</v>
          </cell>
          <cell r="BN76" t="str">
            <v>512MBX2+DVI-D Connect+160GB-S+DVD super multi+Microsoft(R) Office Personal Edition 2003</v>
          </cell>
          <cell r="BO76" t="str">
            <v>512MBX2+DVI-D Connect+160GB-S+DVD super multi+18型液晶 (L180p : 9180HB9)</v>
          </cell>
          <cell r="BP76" t="str">
            <v>512MBX2+DVI-D Connect+160GB-S+DVD super multi+Microsoft(R) Office Personal Edition 2003+18型液晶 (L180p : 9180HB9)</v>
          </cell>
          <cell r="BQ76" t="str">
            <v>512MBX2+DVI-D Connect+160GB-S+DVD super multi+20型液晶 (L200p : 6736HC9)</v>
          </cell>
          <cell r="BR76" t="str">
            <v>1GBX2+DVI-D Connect+160GB-S+DVD super multi</v>
          </cell>
          <cell r="BS76" t="str">
            <v>1GBX2+DVI-D Connect+160GB-S+DVD super multi+18型液晶 (L180p : 9180HB9)</v>
          </cell>
          <cell r="BT76" t="str">
            <v>1GBX2+DVI-D Connect+160GB-S+DVD super multi+20型液晶 (L200p : 6736HC9)</v>
          </cell>
          <cell r="BU76" t="str">
            <v>512MBX2+Radeon X600pro+160GB-S+DVD super multi</v>
          </cell>
          <cell r="BV76" t="str">
            <v>512MBX2+Radeon X600pro+160GB-S+DVD super multi+Microsoft(R) Office Personal Edition 2003</v>
          </cell>
          <cell r="BW76" t="str">
            <v>512MBX2+Radeon X600pro+160GB-S+DVD super multi+18型液晶 (L180p : 9180HB9)</v>
          </cell>
          <cell r="BX76" t="str">
            <v>512MBX2+Radeon X600pro+160GB-S+DVD super multi+Microsoft(R) Office Personal Edition 2003+18型液晶 (L180p : 9180HB9)</v>
          </cell>
          <cell r="BY76" t="str">
            <v>512MBX2+Radeon X600pro+160GB-S+DVD super multi+20型液晶 (L200p : 6736HC9)</v>
          </cell>
          <cell r="BZ76" t="str">
            <v>1GBX2+Radeon X600pro+160GB-S+DVD super multi</v>
          </cell>
          <cell r="CA76" t="str">
            <v>1GBX2+Radeon X600pro+160GB-S+DVD super multi+18型液晶 (L180p : 9180HB9)</v>
          </cell>
          <cell r="CB76" t="str">
            <v>1GBX2+Radeon X600pro+160GB-S+DVD super multi+20型液晶 (L200p : 6736HC9)</v>
          </cell>
          <cell r="CC76" t="str">
            <v>512MBX2+Radeon X600pro+160GB-S+DVD super multi</v>
          </cell>
          <cell r="CD76" t="str">
            <v>512MBX2+Radeon X600pro+160GB-S+DVD super multi+20型液晶 (L200p : 6736HC9)</v>
          </cell>
          <cell r="CE76" t="str">
            <v>1GBX2+Radeon X600pro+160GB-S+DVD super multi</v>
          </cell>
          <cell r="CF76" t="str">
            <v>1GBX2+Radeon X600pro+160GB-S+DVD super multi+20型液晶 (L200p : 6736HC9)</v>
          </cell>
          <cell r="CG76" t="str">
            <v>+</v>
          </cell>
          <cell r="CH76" t="str">
            <v>+</v>
          </cell>
          <cell r="CI76" t="str">
            <v>+</v>
          </cell>
          <cell r="CJ76" t="str">
            <v>+</v>
          </cell>
          <cell r="CK76" t="str">
            <v>+</v>
          </cell>
          <cell r="CL76" t="str">
            <v>+</v>
          </cell>
          <cell r="CM76" t="str">
            <v>+</v>
          </cell>
          <cell r="CN76" t="str">
            <v>+</v>
          </cell>
          <cell r="CO76" t="str">
            <v>+</v>
          </cell>
          <cell r="CP76" t="str">
            <v>+</v>
          </cell>
          <cell r="CQ76" t="str">
            <v>+</v>
          </cell>
          <cell r="CR76" t="str">
            <v>+</v>
          </cell>
          <cell r="CS76" t="str">
            <v>+</v>
          </cell>
          <cell r="CT76" t="str">
            <v>+</v>
          </cell>
          <cell r="CU76" t="str">
            <v>+</v>
          </cell>
          <cell r="CV76" t="str">
            <v>+</v>
          </cell>
          <cell r="CW76" t="str">
            <v>+</v>
          </cell>
          <cell r="CX76" t="str">
            <v>+</v>
          </cell>
          <cell r="CY76" t="str">
            <v>+</v>
          </cell>
          <cell r="CZ76" t="str">
            <v>+</v>
          </cell>
          <cell r="DA76" t="str">
            <v>+</v>
          </cell>
          <cell r="DB76" t="str">
            <v>+</v>
          </cell>
          <cell r="DC76" t="str">
            <v>+</v>
          </cell>
          <cell r="DD76" t="str">
            <v>+</v>
          </cell>
          <cell r="DE76" t="str">
            <v>+</v>
          </cell>
          <cell r="DF76" t="str">
            <v>+</v>
          </cell>
          <cell r="DG76" t="str">
            <v>+</v>
          </cell>
          <cell r="DH76" t="str">
            <v>+</v>
          </cell>
          <cell r="DI76" t="str">
            <v>+</v>
          </cell>
          <cell r="DJ76" t="str">
            <v>+</v>
          </cell>
          <cell r="DK76" t="str">
            <v>+</v>
          </cell>
          <cell r="DL76" t="str">
            <v>+</v>
          </cell>
          <cell r="DM76" t="str">
            <v>+</v>
          </cell>
          <cell r="DN76" t="str">
            <v>+</v>
          </cell>
          <cell r="DO76" t="str">
            <v>+</v>
          </cell>
          <cell r="DP76" t="str">
            <v>+</v>
          </cell>
          <cell r="DQ76" t="str">
            <v>+</v>
          </cell>
          <cell r="DR76" t="str">
            <v>+</v>
          </cell>
          <cell r="DS76" t="str">
            <v>+</v>
          </cell>
          <cell r="DT76" t="str">
            <v>+</v>
          </cell>
          <cell r="DU76" t="str">
            <v>+</v>
          </cell>
          <cell r="DV76" t="str">
            <v>+</v>
          </cell>
          <cell r="DW76" t="str">
            <v>+</v>
          </cell>
          <cell r="DX76" t="str">
            <v>+</v>
          </cell>
          <cell r="DY76" t="str">
            <v>+</v>
          </cell>
          <cell r="DZ76" t="str">
            <v>+</v>
          </cell>
          <cell r="EA76" t="str">
            <v>+</v>
          </cell>
          <cell r="EB76" t="str">
            <v>+</v>
          </cell>
          <cell r="EC76" t="str">
            <v>+</v>
          </cell>
          <cell r="ED76" t="str">
            <v>+</v>
          </cell>
          <cell r="EE76" t="str">
            <v>+</v>
          </cell>
          <cell r="EF76" t="str">
            <v>+</v>
          </cell>
          <cell r="EG76" t="str">
            <v>+</v>
          </cell>
          <cell r="EH76" t="str">
            <v>+</v>
          </cell>
          <cell r="EI76" t="str">
            <v>+</v>
          </cell>
        </row>
        <row r="77">
          <cell r="K77" t="str">
            <v>ThinkCentre A51p: Microsoft Windows XP Home Edition+8423CAJ(Intel Pentium 4 Processor 530)+</v>
          </cell>
          <cell r="L77" t="str">
            <v>ThinkCentre A51p: Microsoft Windows XP Home Edition+8423CAJ(Intel Pentium 4 Processor 530)+</v>
          </cell>
          <cell r="M77" t="str">
            <v>ThinkCentre A51p: Microsoft Windows XP Home Edition+8423CAJ(Intel Pentium 4 Processor 530)+</v>
          </cell>
          <cell r="N77" t="str">
            <v>ThinkCentre A51p: Microsoft Windows XP Home Edition+8423CAJ(Intel Pentium 4 Processor 530)+</v>
          </cell>
          <cell r="O77" t="str">
            <v>ThinkCentre A51p: Microsoft Windows XP Home Edition+8423CAJ(Intel Pentium 4 Processor 530)+</v>
          </cell>
          <cell r="P77" t="str">
            <v>ThinkCentre A51p: Microsoft Windows XP Professional+8423CCJ(Intel Pentium 4 Processor 550)+</v>
          </cell>
          <cell r="Q77" t="str">
            <v>ThinkCentre A51p: Microsoft Windows XP Professional+8423CCJ(Intel Pentium 4 Processor 550)+</v>
          </cell>
          <cell r="R77" t="str">
            <v>ThinkCentre A51p: Microsoft Windows XP Professional+8423CCJ(Intel Pentium 4 Processor 550)+</v>
          </cell>
          <cell r="S77" t="str">
            <v>ThinkCentre A51p: Microsoft Windows XP Professional+8423CCJ(Intel Pentium 4 Processor 550)+</v>
          </cell>
          <cell r="T77" t="str">
            <v>ThinkCentre A51p: Microsoft Windows XP Professional+8423CCJ(Intel Pentium 4 Processor 550)+</v>
          </cell>
          <cell r="U77" t="str">
            <v>ThinkCentre A51p: Microsoft Windows XP Professional+8423CCJ(Intel Pentium 4 Processor 550)+</v>
          </cell>
          <cell r="V77" t="str">
            <v>ThinkCentre A51p: Microsoft Windows XP Professional+8423CCJ(Intel Pentium 4 Processor 550)+</v>
          </cell>
          <cell r="W77" t="str">
            <v>ThinkCentre A51p: Microsoft Windows XP Professional+8423CCJ(Intel Pentium 4 Processor 550)+</v>
          </cell>
          <cell r="X77" t="str">
            <v>ThinkCentre A51p: Microsoft Windows XP Professional+8423CCJ(Intel Pentium 4 Processor 550)+</v>
          </cell>
          <cell r="Y77" t="str">
            <v>ThinkCentre A51p: Microsoft Windows XP Professional+8423CCJ(Intel Pentium 4 Processor 550)+</v>
          </cell>
          <cell r="Z77" t="str">
            <v>ThinkCentre A51p: Microsoft Windows XP Professional+8423CCJ(Intel Pentium 4 Processor 550)+</v>
          </cell>
          <cell r="AA77" t="str">
            <v>ThinkCentre A51p: Microsoft Windows XP Professional+8423CCJ(Intel Pentium 4 Processor 550)+</v>
          </cell>
          <cell r="AB77" t="str">
            <v>ThinkCentre A51p: Microsoft Windows XP Professional+8423CCJ(Intel Pentium 4 Processor 550)+</v>
          </cell>
          <cell r="AC77" t="str">
            <v>ThinkCentre A51p: Microsoft Windows XP Professional+8423CCJ(Intel Pentium 4 Processor 550)+</v>
          </cell>
          <cell r="AD77" t="str">
            <v>ThinkCentre A51p: Microsoft Windows XP Professional+8423CCJ(Intel Pentium 4 Processor 550)+</v>
          </cell>
          <cell r="AE77" t="str">
            <v>ThinkCentre A51p: Microsoft Windows XP Professional+8423CCJ(Intel Pentium 4 Processor 550)+</v>
          </cell>
          <cell r="AF77" t="str">
            <v>ThinkCentre A51p: Microsoft Windows XP Professional+8423CCJ(Intel Pentium 4 Processor 550)+</v>
          </cell>
          <cell r="AG77" t="str">
            <v>ThinkCentre A51p: Microsoft Windows XP Professional+8423CCJ(Intel Pentium 4 Processor 550)+</v>
          </cell>
          <cell r="AH77" t="str">
            <v>ThinkCentre A51p: Microsoft Windows XP Professional+8423CCJ(Intel Pentium 4 Processor 550)+</v>
          </cell>
          <cell r="AI77" t="str">
            <v>ThinkCentre A51p: Microsoft Windows XP Professional+8423CCJ(Intel Pentium 4 Processor 550)+</v>
          </cell>
          <cell r="AJ77" t="str">
            <v>ThinkCentre A51p: Microsoft Windows XP Professional+8423CCJ(Intel Pentium 4 Processor 550)+</v>
          </cell>
          <cell r="AK77" t="str">
            <v>ThinkCentre A51p: Microsoft Windows XP Professional+8423CCJ(Intel Pentium 4 Processor 550)+</v>
          </cell>
          <cell r="AL77" t="str">
            <v>ThinkCentre A51p: Microsoft Windows XP Professional+8423CCJ(Intel Pentium 4 Processor 550)+</v>
          </cell>
          <cell r="AM77" t="str">
            <v>ThinkCentre A51p: Microsoft Windows XP Professional+8423CCJ(Intel Pentium 4 Processor 550)+</v>
          </cell>
          <cell r="AN77" t="str">
            <v>ThinkCentre A51p: Microsoft Windows XP Professional+8423CCJ(Intel Pentium 4 Processor 550)+</v>
          </cell>
          <cell r="AO77" t="str">
            <v>ThinkCentre A51p: Microsoft Windows XP Professional+8423CCJ(Intel Pentium 4 Processor 550)+</v>
          </cell>
          <cell r="AP77" t="str">
            <v>ThinkCentre A51p: Microsoft Windows XP Professional+8423CCJ(Intel Pentium 4 Processor 550)+</v>
          </cell>
          <cell r="AQ77" t="str">
            <v>ThinkCentre A51p: Microsoft Windows XP Professional+8423CCJ(Intel Pentium 4 Processor 550)+</v>
          </cell>
          <cell r="AR77" t="str">
            <v>ThinkCentre A51p: Microsoft Windows XP Professional+8423CCJ(Intel Pentium 4 Processor 550)+</v>
          </cell>
          <cell r="AS77" t="str">
            <v>ThinkCentre A51p: Microsoft Windows XP Professional+8423CCJ(Intel Pentium 4 Processor 550)+</v>
          </cell>
          <cell r="AT77" t="str">
            <v>ThinkCentre A51p: Microsoft Windows XP Professional+8423CCJ(Intel Pentium 4 Processor 550)+</v>
          </cell>
          <cell r="AU77" t="str">
            <v>ThinkCentre A51p: Microsoft Windows XP Professional+8423CCJ(Intel Pentium 4 Processor 550)+</v>
          </cell>
          <cell r="AV77" t="str">
            <v>ThinkCentre A51p: Microsoft Windows XP Professional+8423CCJ(Intel Pentium 4 Processor 550)+</v>
          </cell>
          <cell r="AW77" t="str">
            <v>ThinkCentre A51p: Microsoft Windows XP Professional+8423CCJ(Intel Pentium 4 Processor 550)+</v>
          </cell>
          <cell r="AX77" t="str">
            <v>ThinkCentre A51p: Microsoft Windows XP Professional+8423CCJ(Intel Pentium 4 Processor 550)+</v>
          </cell>
          <cell r="AY77" t="str">
            <v>ThinkCentre A51p: Microsoft Windows XP Professional+8423CCJ(Intel Pentium 4 Processor 550)+</v>
          </cell>
          <cell r="AZ77" t="str">
            <v>ThinkCentre A51p: Microsoft Windows XP Professional+8423CDJ(Intel Pentium 4 Processor 560)+</v>
          </cell>
          <cell r="BA77" t="str">
            <v>ThinkCentre A51p: Microsoft Windows XP Professional+8423CDJ(Intel Pentium 4 Processor 560)+</v>
          </cell>
          <cell r="BB77" t="str">
            <v>ThinkCentre A51p: Microsoft Windows XP Professional+8423CDJ(Intel Pentium 4 Processor 560)+</v>
          </cell>
          <cell r="BC77" t="str">
            <v>ThinkCentre A51p: Microsoft Windows XP Professional+8423CDJ(Intel Pentium 4 Processor 560)+</v>
          </cell>
          <cell r="BD77" t="str">
            <v>ThinkCentre A51p: Microsoft Windows XP Professional+8423CDJ(Intel Pentium 4 Processor 560)+</v>
          </cell>
          <cell r="BE77" t="str">
            <v>ThinkCentre A51p: Microsoft Windows XP Professional+8423CAJ(Intel Pentium 4 Processor 530)+</v>
          </cell>
          <cell r="BF77" t="str">
            <v>ThinkCentre A51p: Microsoft Windows XP Professional+8423CAJ(Intel Pentium 4 Processor 530)+</v>
          </cell>
          <cell r="BG77" t="str">
            <v>ThinkCentre A51p: Microsoft Windows XP Professional+8423CCJ(Intel Pentium 4 Processor 550)+</v>
          </cell>
          <cell r="BH77" t="str">
            <v>ThinkCentre A51p: Microsoft Windows XP Professional+8423CCJ(Intel Pentium 4 Processor 550)+</v>
          </cell>
          <cell r="BI77" t="str">
            <v>ThinkCentre A51p: Microsoft Windows XP Home Edition+8423CAJ(Intel Pentium 4 Processor 530)+</v>
          </cell>
          <cell r="BJ77" t="str">
            <v>ThinkCentre A51p: Microsoft Windows XP Home Edition+8423CAJ(Intel Pentium 4 Processor 530)+</v>
          </cell>
          <cell r="BK77" t="str">
            <v>ThinkCentre A51p: Microsoft Windows XP Home Edition+8423CAJ(Intel Pentium 4 Processor 530)+</v>
          </cell>
          <cell r="BL77" t="str">
            <v>ThinkCentre A51p: Microsoft Windows XP Home Edition+8423CAJ(Intel Pentium 4 Processor 530)+</v>
          </cell>
          <cell r="BM77" t="str">
            <v>ThinkCentre A51p: Microsoft Windows XP Professional+8423CCJ(Intel Pentium 4 Processor 550)+</v>
          </cell>
          <cell r="BN77" t="str">
            <v>ThinkCentre A51p: Microsoft Windows XP Professional+8423CCJ(Intel Pentium 4 Processor 550)+</v>
          </cell>
          <cell r="BO77" t="str">
            <v>ThinkCentre A51p: Microsoft Windows XP Professional+8423CCJ(Intel Pentium 4 Processor 550)+</v>
          </cell>
          <cell r="BP77" t="str">
            <v>ThinkCentre A51p: Microsoft Windows XP Professional+8423CCJ(Intel Pentium 4 Processor 550)+</v>
          </cell>
          <cell r="BQ77" t="str">
            <v>ThinkCentre A51p: Microsoft Windows XP Professional+8423CCJ(Intel Pentium 4 Processor 550)+</v>
          </cell>
          <cell r="BR77" t="str">
            <v>ThinkCentre A51p: Microsoft Windows XP Professional+8423CCJ(Intel Pentium 4 Processor 550)+</v>
          </cell>
          <cell r="BS77" t="str">
            <v>ThinkCentre A51p: Microsoft Windows XP Professional+8423CCJ(Intel Pentium 4 Processor 550)+</v>
          </cell>
          <cell r="BT77" t="str">
            <v>ThinkCentre A51p: Microsoft Windows XP Professional+8423CCJ(Intel Pentium 4 Processor 550)+</v>
          </cell>
          <cell r="BU77" t="str">
            <v>ThinkCentre A51p: Microsoft Windows XP Professional+8423CCJ(Intel Pentium 4 Processor 550)+</v>
          </cell>
          <cell r="BV77" t="str">
            <v>ThinkCentre A51p: Microsoft Windows XP Professional+8423CCJ(Intel Pentium 4 Processor 550)+</v>
          </cell>
          <cell r="BW77" t="str">
            <v>ThinkCentre A51p: Microsoft Windows XP Professional+8423CCJ(Intel Pentium 4 Processor 550)+</v>
          </cell>
          <cell r="BX77" t="str">
            <v>ThinkCentre A51p: Microsoft Windows XP Professional+8423CCJ(Intel Pentium 4 Processor 550)+</v>
          </cell>
          <cell r="BY77" t="str">
            <v>ThinkCentre A51p: Microsoft Windows XP Professional+8423CCJ(Intel Pentium 4 Processor 550)+</v>
          </cell>
          <cell r="BZ77" t="str">
            <v>ThinkCentre A51p: Microsoft Windows XP Professional+8423CCJ(Intel Pentium 4 Processor 550)+</v>
          </cell>
          <cell r="CA77" t="str">
            <v>ThinkCentre A51p: Microsoft Windows XP Professional+8423CCJ(Intel Pentium 4 Processor 550)+</v>
          </cell>
          <cell r="CB77" t="str">
            <v>ThinkCentre A51p: Microsoft Windows XP Professional+8423CCJ(Intel Pentium 4 Processor 550)+</v>
          </cell>
          <cell r="CC77" t="str">
            <v>ThinkCentre A51p: Microsoft Windows XP Professional+8423CDJ(Intel Pentium 4 Processor 560)+</v>
          </cell>
          <cell r="CD77" t="str">
            <v>ThinkCentre A51p: Microsoft Windows XP Professional+8423CDJ(Intel Pentium 4 Processor 560)+</v>
          </cell>
          <cell r="CE77" t="str">
            <v>ThinkCentre A51p: Microsoft Windows XP Professional+8423CDJ(Intel Pentium 4 Processor 560)+</v>
          </cell>
          <cell r="CF77" t="str">
            <v>ThinkCentre A51p: Microsoft Windows XP Professional+8423CDJ(Intel Pentium 4 Processor 560)+</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SH_BOARD"/>
      <sheetName val="Q3 Fin Chart"/>
      <sheetName val="Q4_Fin_Chart"/>
      <sheetName val="MTM_SUMMARY"/>
      <sheetName val="IBM_INTERNAL"/>
      <sheetName val="Oct05 Roadmap"/>
      <sheetName val="CQ Roadmap"/>
      <sheetName val="Volume_Roadmap"/>
      <sheetName val="AR"/>
      <sheetName val="Sep Track vs FC"/>
      <sheetName val="Sep Track Vs Assmt"/>
      <sheetName val="TO&amp;S_DATA"/>
      <sheetName val="EUS 3Q05"/>
      <sheetName val="Leads_progress"/>
      <sheetName val="TOP_DEAL_OCT05"/>
      <sheetName val="India Key Customers Update"/>
      <sheetName val="Channel_Inventory"/>
      <sheetName val="Q3_EXPRESS_TRACKER"/>
      <sheetName val="Q4 Express Fin"/>
      <sheetName val="Demand Tracker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 History"/>
      <sheetName val="Master POR"/>
      <sheetName val="Plan Exit POR "/>
      <sheetName val="Model Assignment K6"/>
      <sheetName val="NewBOM"/>
      <sheetName val="Messages"/>
      <sheetName val="BOM History"/>
      <sheetName val="BOM Ver 1.1"/>
      <sheetName val="BOM Ver 1.0"/>
      <sheetName val="Country Matrix"/>
      <sheetName val="CFAAS"/>
      <sheetName val="Life Cycle "/>
      <sheetName val="Nomenclature"/>
      <sheetName val="Specs"/>
      <sheetName val="Building Blocks"/>
      <sheetName val="MTM Naming"/>
    </sheetNames>
    <sheetDataSet>
      <sheetData sheetId="0" refreshError="1"/>
      <sheetData sheetId="1" refreshError="1"/>
      <sheetData sheetId="2" refreshError="1">
        <row r="1">
          <cell r="B1" t="str">
            <v>Kodiak 6 POR      2.04.05</v>
          </cell>
          <cell r="AC1" t="str">
            <v>Net MTM Count =</v>
          </cell>
          <cell r="AI1">
            <v>78</v>
          </cell>
        </row>
        <row r="2">
          <cell r="B2" t="str">
            <v>Models</v>
          </cell>
          <cell r="P2" t="str">
            <v>Country Coverage and Country Config Specifics</v>
          </cell>
          <cell r="AI2" t="str">
            <v>Base Configuration</v>
          </cell>
          <cell r="BJ2" t="str">
            <v>Model INFO</v>
          </cell>
        </row>
        <row r="3">
          <cell r="P3" t="str">
            <v>Americas</v>
          </cell>
          <cell r="W3" t="str">
            <v>EMEA</v>
          </cell>
          <cell r="X3" t="str">
            <v xml:space="preserve">                                                                                         AP</v>
          </cell>
          <cell r="AA3" t="str">
            <v>AP</v>
          </cell>
        </row>
        <row r="4">
          <cell r="P4" t="str">
            <v>GAV</v>
          </cell>
          <cell r="Q4" t="str">
            <v>GAV</v>
          </cell>
          <cell r="R4" t="str">
            <v>GAV</v>
          </cell>
          <cell r="S4" t="str">
            <v>GAV</v>
          </cell>
          <cell r="T4" t="str">
            <v>GAV</v>
          </cell>
          <cell r="U4" t="str">
            <v>GAV</v>
          </cell>
          <cell r="V4" t="str">
            <v>GAV</v>
          </cell>
          <cell r="W4" t="str">
            <v>GAV</v>
          </cell>
          <cell r="X4" t="str">
            <v>GAV</v>
          </cell>
          <cell r="Y4" t="str">
            <v>GAV</v>
          </cell>
          <cell r="Z4" t="str">
            <v xml:space="preserve"> MT</v>
          </cell>
          <cell r="AA4" t="str">
            <v>GAV</v>
          </cell>
          <cell r="AB4" t="str">
            <v>GAV</v>
          </cell>
          <cell r="AC4" t="str">
            <v xml:space="preserve"> MT</v>
          </cell>
          <cell r="AD4" t="str">
            <v xml:space="preserve"> MT</v>
          </cell>
          <cell r="AE4" t="str">
            <v xml:space="preserve"> MT</v>
          </cell>
          <cell r="AF4" t="str">
            <v>GAV</v>
          </cell>
          <cell r="AG4" t="str">
            <v>GAV</v>
          </cell>
        </row>
        <row r="5">
          <cell r="B5" t="str">
            <v xml:space="preserve">        MT</v>
          </cell>
          <cell r="C5" t="str">
            <v xml:space="preserve">        Model #</v>
          </cell>
          <cell r="D5" t="str">
            <v xml:space="preserve">        RFA Number</v>
          </cell>
          <cell r="H5" t="str">
            <v xml:space="preserve">      Open Bay Odyssey</v>
          </cell>
          <cell r="I5" t="str">
            <v xml:space="preserve">    Global Models Plus (3 Yr On Site)</v>
          </cell>
          <cell r="J5" t="str">
            <v xml:space="preserve">      Global</v>
          </cell>
          <cell r="K5" t="str">
            <v xml:space="preserve">      Workhorse</v>
          </cell>
          <cell r="L5" t="str">
            <v xml:space="preserve">       Retail</v>
          </cell>
          <cell r="M5" t="str">
            <v xml:space="preserve">      Topseller / Express</v>
          </cell>
          <cell r="N5" t="str">
            <v xml:space="preserve">       Special Bid / Singapore</v>
          </cell>
          <cell r="P5" t="str">
            <v xml:space="preserve">      US</v>
          </cell>
          <cell r="Q5" t="str">
            <v xml:space="preserve">      Canada</v>
          </cell>
          <cell r="R5" t="str">
            <v xml:space="preserve">      Canadian Fr.</v>
          </cell>
          <cell r="S5" t="str">
            <v xml:space="preserve">      LA US English</v>
          </cell>
          <cell r="T5" t="str">
            <v xml:space="preserve">      Brazil</v>
          </cell>
          <cell r="U5" t="str">
            <v xml:space="preserve">      Latin America</v>
          </cell>
          <cell r="V5" t="str">
            <v xml:space="preserve">      Argentina</v>
          </cell>
          <cell r="W5" t="str">
            <v xml:space="preserve">      EMEA</v>
          </cell>
          <cell r="X5" t="str">
            <v xml:space="preserve">      ANZ</v>
          </cell>
          <cell r="Y5" t="str">
            <v xml:space="preserve">      Asean</v>
          </cell>
          <cell r="Z5" t="str">
            <v xml:space="preserve">      India</v>
          </cell>
          <cell r="AA5" t="str">
            <v xml:space="preserve">      Hong Kong</v>
          </cell>
          <cell r="AB5" t="str">
            <v xml:space="preserve">      Hong Kong</v>
          </cell>
          <cell r="AC5" t="str">
            <v xml:space="preserve">      China</v>
          </cell>
          <cell r="AD5" t="str">
            <v xml:space="preserve">        Japan Eng   </v>
          </cell>
          <cell r="AE5" t="str">
            <v xml:space="preserve">       Japan</v>
          </cell>
          <cell r="AF5" t="str">
            <v xml:space="preserve">        Korea</v>
          </cell>
          <cell r="AG5" t="str">
            <v xml:space="preserve">       Taiwan</v>
          </cell>
          <cell r="AI5" t="str">
            <v>TFT Display</v>
          </cell>
          <cell r="AJ5" t="str">
            <v xml:space="preserve">        Graphics</v>
          </cell>
          <cell r="AK5" t="str">
            <v xml:space="preserve">        Ethernet LOM</v>
          </cell>
          <cell r="AL5" t="str">
            <v xml:space="preserve">        IEEE 1394</v>
          </cell>
          <cell r="AM5" t="str">
            <v xml:space="preserve">        Secure Chip</v>
          </cell>
          <cell r="AN5" t="str">
            <v xml:space="preserve">        UltraNav</v>
          </cell>
          <cell r="AO5" t="str">
            <v xml:space="preserve">        Peak Shift (Effective Japan Only)</v>
          </cell>
          <cell r="AP5" t="str">
            <v xml:space="preserve">        UltraConnect Antenna</v>
          </cell>
          <cell r="AQ5" t="str">
            <v>Bluetooth Antenna</v>
          </cell>
          <cell r="AR5" t="str">
            <v xml:space="preserve">          CDC  Socket</v>
          </cell>
          <cell r="AS5" t="str">
            <v>Processor</v>
          </cell>
          <cell r="AT5" t="str">
            <v xml:space="preserve">  HDD</v>
          </cell>
          <cell r="AU5" t="str">
            <v xml:space="preserve">  Optical</v>
          </cell>
          <cell r="AV5" t="str">
            <v xml:space="preserve">  Memory</v>
          </cell>
          <cell r="AW5" t="str">
            <v xml:space="preserve">  MiniPCI Slot (Wireless)</v>
          </cell>
          <cell r="AX5" t="str">
            <v xml:space="preserve">  OS Preload</v>
          </cell>
          <cell r="AY5" t="str">
            <v xml:space="preserve">          Office XP preload</v>
          </cell>
          <cell r="AZ5" t="str">
            <v xml:space="preserve">        VST Education Software</v>
          </cell>
          <cell r="BA5" t="str">
            <v xml:space="preserve">        Battery (Lithium Ion)</v>
          </cell>
          <cell r="BB5" t="str">
            <v xml:space="preserve">        Battery Life (TBD)</v>
          </cell>
          <cell r="BC5" t="str">
            <v xml:space="preserve">        Weight (TBD)</v>
          </cell>
          <cell r="BD5" t="str">
            <v xml:space="preserve">         Warranty</v>
          </cell>
          <cell r="BE5" t="str">
            <v xml:space="preserve">        Planar Number</v>
          </cell>
          <cell r="BF5" t="str">
            <v xml:space="preserve">        Shell Number</v>
          </cell>
          <cell r="BG5" t="str">
            <v>RECYCLE LABEL (JAPAN)</v>
          </cell>
          <cell r="BH5" t="str">
            <v>Lat Order Date</v>
          </cell>
          <cell r="BJ5" t="str">
            <v>MT</v>
          </cell>
          <cell r="BK5" t="str">
            <v xml:space="preserve">  Model #</v>
          </cell>
          <cell r="BL5" t="str">
            <v>Model Count MTM</v>
          </cell>
        </row>
        <row r="6">
          <cell r="B6" t="str">
            <v>Kodiak 6 = R51e</v>
          </cell>
          <cell r="H6" t="str">
            <v>OB</v>
          </cell>
          <cell r="I6" t="str">
            <v>GMP</v>
          </cell>
          <cell r="J6" t="str">
            <v>G</v>
          </cell>
          <cell r="K6" t="str">
            <v>WH</v>
          </cell>
          <cell r="L6" t="str">
            <v>N-1</v>
          </cell>
          <cell r="M6" t="str">
            <v>TS</v>
          </cell>
          <cell r="N6" t="str">
            <v>SB</v>
          </cell>
          <cell r="P6" t="str">
            <v>U</v>
          </cell>
          <cell r="Q6" t="str">
            <v>U</v>
          </cell>
          <cell r="R6" t="str">
            <v>F</v>
          </cell>
          <cell r="S6" t="str">
            <v>L</v>
          </cell>
          <cell r="T6" t="str">
            <v>P</v>
          </cell>
          <cell r="U6" t="str">
            <v>S</v>
          </cell>
          <cell r="V6" t="str">
            <v>Y</v>
          </cell>
          <cell r="W6" t="str">
            <v>G</v>
          </cell>
          <cell r="X6" t="str">
            <v>M</v>
          </cell>
          <cell r="Y6" t="str">
            <v>A</v>
          </cell>
          <cell r="Z6" t="str">
            <v>Q</v>
          </cell>
          <cell r="AA6" t="str">
            <v>B</v>
          </cell>
          <cell r="AB6" t="str">
            <v>H</v>
          </cell>
          <cell r="AC6" t="str">
            <v>C</v>
          </cell>
          <cell r="AD6" t="str">
            <v>E</v>
          </cell>
          <cell r="AE6" t="str">
            <v>J</v>
          </cell>
          <cell r="AF6" t="str">
            <v>K</v>
          </cell>
          <cell r="AG6" t="str">
            <v>V</v>
          </cell>
          <cell r="AI6">
            <v>1</v>
          </cell>
          <cell r="AJ6">
            <v>2</v>
          </cell>
          <cell r="AK6">
            <v>3</v>
          </cell>
          <cell r="AL6">
            <v>4</v>
          </cell>
          <cell r="AM6">
            <v>5</v>
          </cell>
          <cell r="AO6">
            <v>9</v>
          </cell>
          <cell r="AP6">
            <v>8</v>
          </cell>
          <cell r="AQ6">
            <v>6</v>
          </cell>
          <cell r="AR6">
            <v>10</v>
          </cell>
          <cell r="AU6" t="str">
            <v xml:space="preserve"> </v>
          </cell>
          <cell r="BA6" t="str">
            <v xml:space="preserve">       </v>
          </cell>
          <cell r="BJ6" t="str">
            <v xml:space="preserve"> </v>
          </cell>
          <cell r="BK6" t="str">
            <v xml:space="preserve"> </v>
          </cell>
          <cell r="BL6" t="str">
            <v xml:space="preserve"> </v>
          </cell>
        </row>
        <row r="7">
          <cell r="B7" t="str">
            <v>1 Year Depot Warranty EMEA TS</v>
          </cell>
        </row>
        <row r="8">
          <cell r="B8">
            <v>1843</v>
          </cell>
          <cell r="D8" t="str">
            <v>NA</v>
          </cell>
          <cell r="M8" t="str">
            <v>TS</v>
          </cell>
          <cell r="AI8" t="e">
            <v>#REF!</v>
          </cell>
          <cell r="AJ8" t="e">
            <v>#REF!</v>
          </cell>
          <cell r="AK8" t="e">
            <v>#REF!</v>
          </cell>
          <cell r="AL8" t="e">
            <v>#REF!</v>
          </cell>
          <cell r="AM8" t="e">
            <v>#REF!</v>
          </cell>
          <cell r="AN8" t="e">
            <v>#REF!</v>
          </cell>
          <cell r="AO8" t="e">
            <v>#REF!</v>
          </cell>
          <cell r="AP8" t="e">
            <v>#REF!</v>
          </cell>
          <cell r="AQ8" t="e">
            <v>#REF!</v>
          </cell>
          <cell r="AR8" t="e">
            <v>#REF!</v>
          </cell>
          <cell r="AY8" t="e">
            <v>#REF!</v>
          </cell>
          <cell r="AZ8" t="e">
            <v>#REF!</v>
          </cell>
          <cell r="BD8" t="e">
            <v>#REF!</v>
          </cell>
          <cell r="BE8" t="str">
            <v xml:space="preserve"> </v>
          </cell>
          <cell r="BF8" t="str">
            <v xml:space="preserve"> </v>
          </cell>
          <cell r="BH8" t="str">
            <v xml:space="preserve"> </v>
          </cell>
          <cell r="BJ8">
            <v>1843</v>
          </cell>
          <cell r="BK8">
            <v>0</v>
          </cell>
          <cell r="BL8">
            <v>0</v>
          </cell>
        </row>
        <row r="9">
          <cell r="B9" t="str">
            <v xml:space="preserve">1 Year Depot Warranty </v>
          </cell>
        </row>
        <row r="10">
          <cell r="B10">
            <v>1843</v>
          </cell>
          <cell r="C10" t="str">
            <v>2Wx</v>
          </cell>
          <cell r="P10" t="str">
            <v>U</v>
          </cell>
          <cell r="Q10" t="str">
            <v>U</v>
          </cell>
          <cell r="R10" t="str">
            <v>F</v>
          </cell>
          <cell r="S10" t="str">
            <v>L</v>
          </cell>
          <cell r="T10" t="str">
            <v>P</v>
          </cell>
          <cell r="U10" t="str">
            <v>S</v>
          </cell>
          <cell r="V10" t="str">
            <v>Y</v>
          </cell>
          <cell r="W10" t="str">
            <v>G</v>
          </cell>
          <cell r="X10" t="str">
            <v>M</v>
          </cell>
          <cell r="Y10" t="str">
            <v>A</v>
          </cell>
          <cell r="Z10" t="str">
            <v>Q</v>
          </cell>
          <cell r="AA10" t="str">
            <v>B</v>
          </cell>
          <cell r="AB10" t="str">
            <v>H</v>
          </cell>
          <cell r="AC10" t="str">
            <v>C</v>
          </cell>
          <cell r="AD10" t="str">
            <v>E</v>
          </cell>
          <cell r="AE10" t="str">
            <v>J</v>
          </cell>
          <cell r="AF10" t="str">
            <v>K</v>
          </cell>
          <cell r="AG10" t="str">
            <v>V</v>
          </cell>
          <cell r="AI10" t="e">
            <v>#REF!</v>
          </cell>
          <cell r="AJ10" t="e">
            <v>#REF!</v>
          </cell>
          <cell r="AK10" t="e">
            <v>#REF!</v>
          </cell>
          <cell r="AL10" t="e">
            <v>#REF!</v>
          </cell>
          <cell r="AM10" t="e">
            <v>#REF!</v>
          </cell>
          <cell r="AN10" t="e">
            <v>#REF!</v>
          </cell>
          <cell r="AO10" t="e">
            <v>#REF!</v>
          </cell>
          <cell r="AP10" t="e">
            <v>#REF!</v>
          </cell>
          <cell r="AQ10" t="e">
            <v>#REF!</v>
          </cell>
          <cell r="AR10" t="e">
            <v>#REF!</v>
          </cell>
          <cell r="AS10">
            <v>740</v>
          </cell>
          <cell r="AT10" t="e">
            <v>#REF!</v>
          </cell>
          <cell r="AU10" t="e">
            <v>#REF!</v>
          </cell>
          <cell r="AV10" t="e">
            <v>#REF!</v>
          </cell>
          <cell r="AW10" t="e">
            <v>#REF!</v>
          </cell>
          <cell r="AX10" t="e">
            <v>#REF!</v>
          </cell>
          <cell r="AY10" t="e">
            <v>#REF!</v>
          </cell>
          <cell r="AZ10" t="e">
            <v>#REF!</v>
          </cell>
          <cell r="BA10" t="e">
            <v>#REF!</v>
          </cell>
          <cell r="BD10" t="e">
            <v>#REF!</v>
          </cell>
          <cell r="BE10" t="str">
            <v xml:space="preserve"> </v>
          </cell>
          <cell r="BF10" t="str">
            <v xml:space="preserve"> </v>
          </cell>
          <cell r="BH10" t="str">
            <v xml:space="preserve"> </v>
          </cell>
          <cell r="BJ10">
            <v>1843</v>
          </cell>
          <cell r="BK10" t="str">
            <v>2Wx</v>
          </cell>
          <cell r="BL10">
            <v>18</v>
          </cell>
        </row>
        <row r="11">
          <cell r="B11">
            <v>1843</v>
          </cell>
          <cell r="C11" t="str">
            <v>2Yx</v>
          </cell>
          <cell r="P11" t="str">
            <v>U</v>
          </cell>
          <cell r="Q11" t="str">
            <v>U</v>
          </cell>
          <cell r="R11" t="str">
            <v>F</v>
          </cell>
          <cell r="S11" t="str">
            <v>L</v>
          </cell>
          <cell r="T11" t="str">
            <v>P</v>
          </cell>
          <cell r="U11" t="str">
            <v>S</v>
          </cell>
          <cell r="V11" t="str">
            <v>Y</v>
          </cell>
          <cell r="W11" t="str">
            <v>G</v>
          </cell>
          <cell r="X11" t="str">
            <v>M</v>
          </cell>
          <cell r="Y11" t="str">
            <v>A</v>
          </cell>
          <cell r="Z11" t="str">
            <v>Q</v>
          </cell>
          <cell r="AA11" t="str">
            <v>B</v>
          </cell>
          <cell r="AB11" t="str">
            <v>H</v>
          </cell>
          <cell r="AC11" t="str">
            <v>C</v>
          </cell>
          <cell r="AD11" t="str">
            <v>E</v>
          </cell>
          <cell r="AE11" t="str">
            <v>J</v>
          </cell>
          <cell r="AF11" t="str">
            <v>K</v>
          </cell>
          <cell r="AG11" t="str">
            <v>V</v>
          </cell>
          <cell r="AI11" t="e">
            <v>#REF!</v>
          </cell>
          <cell r="AJ11" t="e">
            <v>#REF!</v>
          </cell>
          <cell r="AK11" t="e">
            <v>#REF!</v>
          </cell>
          <cell r="AL11" t="e">
            <v>#REF!</v>
          </cell>
          <cell r="AM11" t="e">
            <v>#REF!</v>
          </cell>
          <cell r="AN11" t="e">
            <v>#REF!</v>
          </cell>
          <cell r="AO11" t="e">
            <v>#REF!</v>
          </cell>
          <cell r="AP11" t="e">
            <v>#REF!</v>
          </cell>
          <cell r="AQ11" t="e">
            <v>#REF!</v>
          </cell>
          <cell r="AR11" t="e">
            <v>#REF!</v>
          </cell>
          <cell r="AS11">
            <v>750</v>
          </cell>
          <cell r="AT11" t="e">
            <v>#REF!</v>
          </cell>
          <cell r="AU11" t="e">
            <v>#REF!</v>
          </cell>
          <cell r="AV11" t="e">
            <v>#REF!</v>
          </cell>
          <cell r="AW11" t="e">
            <v>#REF!</v>
          </cell>
          <cell r="AX11" t="e">
            <v>#REF!</v>
          </cell>
          <cell r="AY11" t="e">
            <v>#REF!</v>
          </cell>
          <cell r="AZ11" t="e">
            <v>#REF!</v>
          </cell>
          <cell r="BA11" t="e">
            <v>#REF!</v>
          </cell>
          <cell r="BD11" t="e">
            <v>#REF!</v>
          </cell>
          <cell r="BE11" t="str">
            <v xml:space="preserve"> </v>
          </cell>
          <cell r="BF11" t="str">
            <v xml:space="preserve"> </v>
          </cell>
          <cell r="BH11" t="str">
            <v xml:space="preserve"> </v>
          </cell>
          <cell r="BJ11">
            <v>1843</v>
          </cell>
          <cell r="BK11" t="str">
            <v>2Yx</v>
          </cell>
          <cell r="BL11">
            <v>18</v>
          </cell>
        </row>
        <row r="12">
          <cell r="B12">
            <v>1843</v>
          </cell>
          <cell r="AI12" t="e">
            <v>#REF!</v>
          </cell>
          <cell r="AJ12" t="e">
            <v>#REF!</v>
          </cell>
          <cell r="AK12" t="e">
            <v>#REF!</v>
          </cell>
          <cell r="AL12" t="e">
            <v>#REF!</v>
          </cell>
          <cell r="AM12" t="e">
            <v>#REF!</v>
          </cell>
          <cell r="AN12" t="e">
            <v>#REF!</v>
          </cell>
          <cell r="AO12" t="e">
            <v>#REF!</v>
          </cell>
          <cell r="AP12" t="e">
            <v>#REF!</v>
          </cell>
          <cell r="AQ12" t="e">
            <v>#REF!</v>
          </cell>
          <cell r="AR12" t="e">
            <v>#REF!</v>
          </cell>
          <cell r="AS12" t="e">
            <v>#REF!</v>
          </cell>
          <cell r="AT12" t="e">
            <v>#REF!</v>
          </cell>
          <cell r="AU12" t="e">
            <v>#REF!</v>
          </cell>
          <cell r="AV12" t="e">
            <v>#REF!</v>
          </cell>
          <cell r="AW12" t="e">
            <v>#REF!</v>
          </cell>
          <cell r="AX12" t="e">
            <v>#REF!</v>
          </cell>
          <cell r="AY12" t="e">
            <v>#REF!</v>
          </cell>
          <cell r="AZ12" t="e">
            <v>#REF!</v>
          </cell>
          <cell r="BA12" t="e">
            <v>#REF!</v>
          </cell>
          <cell r="BD12" t="e">
            <v>#REF!</v>
          </cell>
          <cell r="BE12" t="str">
            <v xml:space="preserve"> </v>
          </cell>
          <cell r="BF12" t="str">
            <v xml:space="preserve"> </v>
          </cell>
          <cell r="BG12" t="str">
            <v>N</v>
          </cell>
          <cell r="BH12" t="str">
            <v xml:space="preserve"> </v>
          </cell>
          <cell r="BJ12">
            <v>1843</v>
          </cell>
          <cell r="BK12">
            <v>0</v>
          </cell>
          <cell r="BL12">
            <v>0</v>
          </cell>
        </row>
        <row r="13">
          <cell r="B13">
            <v>1843</v>
          </cell>
          <cell r="C13" t="str">
            <v>3Ex</v>
          </cell>
          <cell r="P13" t="str">
            <v>U</v>
          </cell>
          <cell r="Q13" t="str">
            <v>U</v>
          </cell>
          <cell r="R13" t="str">
            <v>F</v>
          </cell>
          <cell r="S13" t="str">
            <v>L</v>
          </cell>
          <cell r="T13" t="str">
            <v>P</v>
          </cell>
          <cell r="U13" t="str">
            <v>S</v>
          </cell>
          <cell r="V13" t="str">
            <v>Y</v>
          </cell>
          <cell r="W13" t="str">
            <v>G</v>
          </cell>
          <cell r="X13" t="str">
            <v>M</v>
          </cell>
          <cell r="Y13" t="str">
            <v>A</v>
          </cell>
          <cell r="Z13" t="str">
            <v>Q</v>
          </cell>
          <cell r="AA13" t="str">
            <v>B</v>
          </cell>
          <cell r="AB13" t="str">
            <v>H</v>
          </cell>
          <cell r="AC13" t="str">
            <v>C</v>
          </cell>
          <cell r="AD13" t="str">
            <v>E</v>
          </cell>
          <cell r="AE13" t="str">
            <v>J</v>
          </cell>
          <cell r="AF13" t="str">
            <v>K</v>
          </cell>
          <cell r="AG13" t="str">
            <v>V</v>
          </cell>
          <cell r="AI13" t="e">
            <v>#REF!</v>
          </cell>
          <cell r="AJ13" t="e">
            <v>#REF!</v>
          </cell>
          <cell r="AK13" t="e">
            <v>#REF!</v>
          </cell>
          <cell r="AL13" t="e">
            <v>#REF!</v>
          </cell>
          <cell r="AM13" t="e">
            <v>#REF!</v>
          </cell>
          <cell r="AN13" t="e">
            <v>#REF!</v>
          </cell>
          <cell r="AO13" t="e">
            <v>#REF!</v>
          </cell>
          <cell r="AP13" t="e">
            <v>#REF!</v>
          </cell>
          <cell r="AQ13" t="e">
            <v>#REF!</v>
          </cell>
          <cell r="AR13" t="e">
            <v>#REF!</v>
          </cell>
          <cell r="AS13">
            <v>380</v>
          </cell>
          <cell r="AT13" t="e">
            <v>#REF!</v>
          </cell>
          <cell r="AU13" t="e">
            <v>#REF!</v>
          </cell>
          <cell r="AV13" t="e">
            <v>#REF!</v>
          </cell>
          <cell r="AW13" t="e">
            <v>#REF!</v>
          </cell>
          <cell r="AX13" t="e">
            <v>#REF!</v>
          </cell>
          <cell r="AY13" t="e">
            <v>#REF!</v>
          </cell>
          <cell r="AZ13" t="e">
            <v>#REF!</v>
          </cell>
          <cell r="BA13" t="e">
            <v>#REF!</v>
          </cell>
          <cell r="BD13" t="e">
            <v>#REF!</v>
          </cell>
          <cell r="BE13" t="str">
            <v xml:space="preserve"> </v>
          </cell>
          <cell r="BF13" t="str">
            <v xml:space="preserve"> </v>
          </cell>
          <cell r="BH13" t="str">
            <v xml:space="preserve"> </v>
          </cell>
          <cell r="BJ13">
            <v>1843</v>
          </cell>
          <cell r="BK13" t="str">
            <v>3Ex</v>
          </cell>
          <cell r="BL13">
            <v>18</v>
          </cell>
        </row>
        <row r="14">
          <cell r="B14">
            <v>1843</v>
          </cell>
          <cell r="C14" t="str">
            <v>5Yx</v>
          </cell>
          <cell r="P14" t="str">
            <v>U</v>
          </cell>
          <cell r="Q14" t="str">
            <v>U</v>
          </cell>
          <cell r="R14" t="str">
            <v>F</v>
          </cell>
          <cell r="S14" t="str">
            <v>L</v>
          </cell>
          <cell r="T14" t="str">
            <v>P</v>
          </cell>
          <cell r="U14" t="str">
            <v>S</v>
          </cell>
          <cell r="V14" t="str">
            <v>Y</v>
          </cell>
          <cell r="W14" t="str">
            <v>G</v>
          </cell>
          <cell r="X14" t="str">
            <v>M</v>
          </cell>
          <cell r="Y14" t="str">
            <v>A</v>
          </cell>
          <cell r="Z14" t="str">
            <v>Q</v>
          </cell>
          <cell r="AA14" t="str">
            <v>B</v>
          </cell>
          <cell r="AB14" t="str">
            <v>H</v>
          </cell>
          <cell r="AC14" t="str">
            <v>C</v>
          </cell>
          <cell r="AD14" t="str">
            <v>E</v>
          </cell>
          <cell r="AE14" t="str">
            <v>J</v>
          </cell>
          <cell r="AF14" t="str">
            <v>K</v>
          </cell>
          <cell r="AG14" t="str">
            <v>V</v>
          </cell>
          <cell r="AI14" t="e">
            <v>#REF!</v>
          </cell>
          <cell r="AJ14" t="e">
            <v>#REF!</v>
          </cell>
          <cell r="AK14" t="e">
            <v>#REF!</v>
          </cell>
          <cell r="AL14" t="e">
            <v>#REF!</v>
          </cell>
          <cell r="AM14" t="e">
            <v>#REF!</v>
          </cell>
          <cell r="AN14" t="e">
            <v>#REF!</v>
          </cell>
          <cell r="AO14" t="e">
            <v>#REF!</v>
          </cell>
          <cell r="AP14" t="e">
            <v>#REF!</v>
          </cell>
          <cell r="AQ14" t="e">
            <v>#REF!</v>
          </cell>
          <cell r="AR14" t="e">
            <v>#REF!</v>
          </cell>
          <cell r="AS14" t="e">
            <v>#REF!</v>
          </cell>
          <cell r="AT14" t="e">
            <v>#REF!</v>
          </cell>
          <cell r="AU14" t="e">
            <v>#REF!</v>
          </cell>
          <cell r="AV14" t="e">
            <v>#REF!</v>
          </cell>
          <cell r="AW14" t="e">
            <v>#REF!</v>
          </cell>
          <cell r="AX14" t="e">
            <v>#REF!</v>
          </cell>
          <cell r="AY14" t="e">
            <v>#REF!</v>
          </cell>
          <cell r="AZ14" t="e">
            <v>#REF!</v>
          </cell>
          <cell r="BA14" t="e">
            <v>#REF!</v>
          </cell>
          <cell r="BD14" t="e">
            <v>#REF!</v>
          </cell>
          <cell r="BE14" t="str">
            <v xml:space="preserve"> </v>
          </cell>
          <cell r="BF14" t="str">
            <v xml:space="preserve"> </v>
          </cell>
          <cell r="BH14" t="str">
            <v xml:space="preserve"> </v>
          </cell>
          <cell r="BJ14">
            <v>1843</v>
          </cell>
          <cell r="BK14" t="str">
            <v>5Yx</v>
          </cell>
          <cell r="BL14">
            <v>18</v>
          </cell>
        </row>
        <row r="15">
          <cell r="B15">
            <v>1843</v>
          </cell>
          <cell r="AI15" t="e">
            <v>#REF!</v>
          </cell>
          <cell r="AJ15" t="e">
            <v>#REF!</v>
          </cell>
          <cell r="AK15" t="e">
            <v>#REF!</v>
          </cell>
          <cell r="AL15" t="e">
            <v>#REF!</v>
          </cell>
          <cell r="AM15" t="e">
            <v>#REF!</v>
          </cell>
          <cell r="AN15" t="e">
            <v>#REF!</v>
          </cell>
          <cell r="AO15" t="e">
            <v>#REF!</v>
          </cell>
          <cell r="AP15" t="e">
            <v>#REF!</v>
          </cell>
          <cell r="AQ15" t="e">
            <v>#REF!</v>
          </cell>
          <cell r="AR15" t="e">
            <v>#REF!</v>
          </cell>
          <cell r="AS15" t="e">
            <v>#REF!</v>
          </cell>
          <cell r="AT15" t="e">
            <v>#REF!</v>
          </cell>
          <cell r="AU15" t="e">
            <v>#REF!</v>
          </cell>
          <cell r="AV15" t="e">
            <v>#REF!</v>
          </cell>
          <cell r="AW15" t="e">
            <v>#REF!</v>
          </cell>
          <cell r="AX15" t="e">
            <v>#REF!</v>
          </cell>
          <cell r="AY15" t="e">
            <v>#REF!</v>
          </cell>
          <cell r="AZ15" t="e">
            <v>#REF!</v>
          </cell>
          <cell r="BA15" t="e">
            <v>#REF!</v>
          </cell>
          <cell r="BD15" t="e">
            <v>#REF!</v>
          </cell>
          <cell r="BE15" t="str">
            <v xml:space="preserve"> </v>
          </cell>
          <cell r="BF15" t="str">
            <v xml:space="preserve"> </v>
          </cell>
          <cell r="BH15" t="str">
            <v xml:space="preserve"> </v>
          </cell>
          <cell r="BJ15">
            <v>1843</v>
          </cell>
          <cell r="BK15">
            <v>0</v>
          </cell>
          <cell r="BL15">
            <v>0</v>
          </cell>
        </row>
        <row r="16">
          <cell r="B16" t="str">
            <v>1 Year Depot Singapore</v>
          </cell>
        </row>
        <row r="17">
          <cell r="B17" t="str">
            <v>1 Year Depot Education</v>
          </cell>
        </row>
        <row r="18">
          <cell r="B18">
            <v>1834</v>
          </cell>
          <cell r="AI18" t="e">
            <v>#REF!</v>
          </cell>
          <cell r="AJ18" t="e">
            <v>#REF!</v>
          </cell>
          <cell r="AK18" t="e">
            <v>#REF!</v>
          </cell>
          <cell r="AL18" t="e">
            <v>#REF!</v>
          </cell>
          <cell r="AM18" t="e">
            <v>#REF!</v>
          </cell>
          <cell r="AN18" t="e">
            <v>#REF!</v>
          </cell>
          <cell r="AO18" t="e">
            <v>#REF!</v>
          </cell>
          <cell r="AP18" t="e">
            <v>#REF!</v>
          </cell>
          <cell r="AQ18" t="e">
            <v>#REF!</v>
          </cell>
          <cell r="AR18" t="e">
            <v>#REF!</v>
          </cell>
          <cell r="AS18" t="e">
            <v>#REF!</v>
          </cell>
          <cell r="AT18" t="e">
            <v>#REF!</v>
          </cell>
          <cell r="AU18" t="e">
            <v>#REF!</v>
          </cell>
          <cell r="AV18" t="e">
            <v>#REF!</v>
          </cell>
          <cell r="AW18" t="e">
            <v>#REF!</v>
          </cell>
          <cell r="AX18" t="e">
            <v>#REF!</v>
          </cell>
          <cell r="AY18" t="e">
            <v>#REF!</v>
          </cell>
          <cell r="AZ18" t="e">
            <v>#REF!</v>
          </cell>
          <cell r="BA18" t="e">
            <v>#REF!</v>
          </cell>
          <cell r="BD18" t="e">
            <v>#REF!</v>
          </cell>
          <cell r="BE18" t="str">
            <v xml:space="preserve"> </v>
          </cell>
          <cell r="BF18" t="str">
            <v xml:space="preserve"> </v>
          </cell>
          <cell r="BH18" t="str">
            <v xml:space="preserve"> </v>
          </cell>
          <cell r="BJ18">
            <v>1834</v>
          </cell>
          <cell r="BK18">
            <v>0</v>
          </cell>
          <cell r="BL18">
            <v>0</v>
          </cell>
        </row>
        <row r="19">
          <cell r="B19">
            <v>1834</v>
          </cell>
          <cell r="AI19" t="e">
            <v>#REF!</v>
          </cell>
          <cell r="AJ19" t="e">
            <v>#REF!</v>
          </cell>
          <cell r="AK19" t="e">
            <v>#REF!</v>
          </cell>
          <cell r="AL19" t="e">
            <v>#REF!</v>
          </cell>
          <cell r="AM19" t="e">
            <v>#REF!</v>
          </cell>
          <cell r="AN19" t="e">
            <v>#REF!</v>
          </cell>
          <cell r="AO19" t="e">
            <v>#REF!</v>
          </cell>
          <cell r="AP19" t="e">
            <v>#REF!</v>
          </cell>
          <cell r="AQ19" t="e">
            <v>#REF!</v>
          </cell>
          <cell r="AR19" t="e">
            <v>#REF!</v>
          </cell>
          <cell r="AS19" t="e">
            <v>#REF!</v>
          </cell>
          <cell r="AT19" t="e">
            <v>#REF!</v>
          </cell>
          <cell r="AU19" t="e">
            <v>#REF!</v>
          </cell>
          <cell r="AV19" t="e">
            <v>#REF!</v>
          </cell>
          <cell r="AW19" t="e">
            <v>#REF!</v>
          </cell>
          <cell r="AX19" t="e">
            <v>#REF!</v>
          </cell>
          <cell r="AY19" t="e">
            <v>#REF!</v>
          </cell>
          <cell r="AZ19" t="e">
            <v>#REF!</v>
          </cell>
          <cell r="BA19" t="e">
            <v>#REF!</v>
          </cell>
          <cell r="BD19" t="e">
            <v>#REF!</v>
          </cell>
          <cell r="BE19" t="str">
            <v xml:space="preserve"> </v>
          </cell>
          <cell r="BF19" t="str">
            <v xml:space="preserve"> </v>
          </cell>
          <cell r="BH19" t="str">
            <v xml:space="preserve"> </v>
          </cell>
          <cell r="BJ19">
            <v>1834</v>
          </cell>
          <cell r="BK19">
            <v>0</v>
          </cell>
          <cell r="BL19">
            <v>0</v>
          </cell>
        </row>
        <row r="20">
          <cell r="B20" t="str">
            <v>1 Year Depot Express</v>
          </cell>
        </row>
        <row r="21">
          <cell r="B21">
            <v>1844</v>
          </cell>
          <cell r="C21" t="str">
            <v>1Ex</v>
          </cell>
          <cell r="M21" t="str">
            <v>Exp</v>
          </cell>
          <cell r="P21" t="str">
            <v>U</v>
          </cell>
          <cell r="Q21" t="str">
            <v>U</v>
          </cell>
          <cell r="R21" t="str">
            <v>F</v>
          </cell>
          <cell r="S21" t="str">
            <v xml:space="preserve"> </v>
          </cell>
          <cell r="T21" t="str">
            <v>P</v>
          </cell>
          <cell r="U21" t="str">
            <v>S</v>
          </cell>
          <cell r="V21" t="str">
            <v>Y</v>
          </cell>
          <cell r="AI21" t="e">
            <v>#REF!</v>
          </cell>
          <cell r="AJ21" t="e">
            <v>#REF!</v>
          </cell>
          <cell r="AK21" t="e">
            <v>#REF!</v>
          </cell>
          <cell r="AL21" t="e">
            <v>#REF!</v>
          </cell>
          <cell r="AM21" t="e">
            <v>#REF!</v>
          </cell>
          <cell r="AN21" t="e">
            <v>#REF!</v>
          </cell>
          <cell r="AO21" t="e">
            <v>#REF!</v>
          </cell>
          <cell r="AP21" t="e">
            <v>#REF!</v>
          </cell>
          <cell r="AQ21" t="e">
            <v>#REF!</v>
          </cell>
          <cell r="AR21" t="e">
            <v>#REF!</v>
          </cell>
          <cell r="AS21" t="str">
            <v>380(1.6)</v>
          </cell>
          <cell r="AT21" t="e">
            <v>#REF!</v>
          </cell>
          <cell r="AU21" t="e">
            <v>#REF!</v>
          </cell>
          <cell r="AV21" t="e">
            <v>#REF!</v>
          </cell>
          <cell r="AW21" t="e">
            <v>#REF!</v>
          </cell>
          <cell r="AX21" t="e">
            <v>#REF!</v>
          </cell>
          <cell r="AY21" t="e">
            <v>#REF!</v>
          </cell>
          <cell r="AZ21" t="e">
            <v>#REF!</v>
          </cell>
          <cell r="BA21" t="e">
            <v>#REF!</v>
          </cell>
          <cell r="BD21" t="e">
            <v>#REF!</v>
          </cell>
          <cell r="BE21" t="str">
            <v xml:space="preserve"> </v>
          </cell>
          <cell r="BF21" t="str">
            <v xml:space="preserve"> </v>
          </cell>
          <cell r="BH21" t="str">
            <v xml:space="preserve"> </v>
          </cell>
          <cell r="BJ21">
            <v>1844</v>
          </cell>
          <cell r="BK21" t="str">
            <v>1Ex</v>
          </cell>
          <cell r="BL21">
            <v>7</v>
          </cell>
        </row>
        <row r="22">
          <cell r="B22">
            <v>1844</v>
          </cell>
          <cell r="C22" t="str">
            <v>4Wx</v>
          </cell>
          <cell r="M22" t="str">
            <v>Exp</v>
          </cell>
          <cell r="P22" t="str">
            <v>U</v>
          </cell>
          <cell r="Q22" t="str">
            <v>U</v>
          </cell>
          <cell r="R22" t="str">
            <v>F</v>
          </cell>
          <cell r="S22" t="str">
            <v xml:space="preserve"> </v>
          </cell>
          <cell r="T22" t="str">
            <v>P</v>
          </cell>
          <cell r="U22" t="str">
            <v>S</v>
          </cell>
          <cell r="V22" t="str">
            <v>Y</v>
          </cell>
          <cell r="AI22" t="e">
            <v>#REF!</v>
          </cell>
          <cell r="AJ22" t="e">
            <v>#REF!</v>
          </cell>
          <cell r="AK22" t="e">
            <v>#REF!</v>
          </cell>
          <cell r="AL22" t="e">
            <v>#REF!</v>
          </cell>
          <cell r="AM22" t="e">
            <v>#REF!</v>
          </cell>
          <cell r="AN22" t="e">
            <v>#REF!</v>
          </cell>
          <cell r="AO22" t="e">
            <v>#REF!</v>
          </cell>
          <cell r="AP22" t="e">
            <v>#REF!</v>
          </cell>
          <cell r="AQ22" t="e">
            <v>#REF!</v>
          </cell>
          <cell r="AR22" t="e">
            <v>#REF!</v>
          </cell>
          <cell r="AS22" t="str">
            <v>740(1.73)</v>
          </cell>
          <cell r="AT22" t="e">
            <v>#REF!</v>
          </cell>
          <cell r="AU22" t="e">
            <v>#REF!</v>
          </cell>
          <cell r="AV22" t="e">
            <v>#REF!</v>
          </cell>
          <cell r="AW22" t="e">
            <v>#REF!</v>
          </cell>
          <cell r="AX22" t="e">
            <v>#REF!</v>
          </cell>
          <cell r="AY22" t="e">
            <v>#REF!</v>
          </cell>
          <cell r="AZ22" t="e">
            <v>#REF!</v>
          </cell>
          <cell r="BA22" t="e">
            <v>#REF!</v>
          </cell>
          <cell r="BD22" t="e">
            <v>#REF!</v>
          </cell>
          <cell r="BE22" t="str">
            <v xml:space="preserve"> </v>
          </cell>
          <cell r="BF22" t="str">
            <v xml:space="preserve"> </v>
          </cell>
          <cell r="BH22" t="str">
            <v xml:space="preserve"> </v>
          </cell>
          <cell r="BJ22">
            <v>1844</v>
          </cell>
          <cell r="BK22" t="str">
            <v>4Wx</v>
          </cell>
          <cell r="BL22">
            <v>7</v>
          </cell>
        </row>
        <row r="23">
          <cell r="B23" t="str">
            <v xml:space="preserve">3 Year Depot Special Bid </v>
          </cell>
        </row>
        <row r="24">
          <cell r="B24">
            <v>1845</v>
          </cell>
          <cell r="BF24" t="str">
            <v xml:space="preserve"> </v>
          </cell>
          <cell r="BH24" t="str">
            <v xml:space="preserve"> </v>
          </cell>
          <cell r="BJ24">
            <v>1845</v>
          </cell>
          <cell r="BK24">
            <v>0</v>
          </cell>
          <cell r="BL24">
            <v>0</v>
          </cell>
        </row>
        <row r="26">
          <cell r="P26">
            <v>5</v>
          </cell>
          <cell r="Q26">
            <v>5</v>
          </cell>
          <cell r="R26">
            <v>5</v>
          </cell>
          <cell r="S26">
            <v>5</v>
          </cell>
          <cell r="T26">
            <v>5</v>
          </cell>
          <cell r="U26">
            <v>5</v>
          </cell>
          <cell r="V26">
            <v>5</v>
          </cell>
          <cell r="W26">
            <v>4</v>
          </cell>
          <cell r="X26">
            <v>4</v>
          </cell>
          <cell r="Y26">
            <v>4</v>
          </cell>
          <cell r="Z26">
            <v>4</v>
          </cell>
          <cell r="AA26">
            <v>4</v>
          </cell>
          <cell r="AB26">
            <v>4</v>
          </cell>
          <cell r="AC26">
            <v>4</v>
          </cell>
          <cell r="AD26">
            <v>4</v>
          </cell>
          <cell r="AE26">
            <v>4</v>
          </cell>
          <cell r="AF26">
            <v>4</v>
          </cell>
          <cell r="AG26">
            <v>4</v>
          </cell>
          <cell r="AX26" t="str">
            <v xml:space="preserve"> </v>
          </cell>
          <cell r="BJ26" t="str">
            <v xml:space="preserve"> </v>
          </cell>
        </row>
        <row r="27">
          <cell r="B27" t="str">
            <v xml:space="preserve"> </v>
          </cell>
          <cell r="P27" t="str">
            <v>U</v>
          </cell>
          <cell r="Q27" t="str">
            <v>U</v>
          </cell>
          <cell r="R27" t="str">
            <v>F</v>
          </cell>
          <cell r="S27" t="str">
            <v>L</v>
          </cell>
          <cell r="T27" t="str">
            <v>P</v>
          </cell>
          <cell r="U27" t="str">
            <v>S</v>
          </cell>
          <cell r="V27" t="str">
            <v>Y</v>
          </cell>
          <cell r="W27" t="str">
            <v>G</v>
          </cell>
          <cell r="X27" t="str">
            <v>M</v>
          </cell>
          <cell r="Y27" t="str">
            <v>A</v>
          </cell>
          <cell r="Z27" t="str">
            <v>Q</v>
          </cell>
          <cell r="AA27" t="str">
            <v>B</v>
          </cell>
          <cell r="AB27" t="str">
            <v>H</v>
          </cell>
          <cell r="AC27" t="str">
            <v>C</v>
          </cell>
          <cell r="AD27" t="str">
            <v>E</v>
          </cell>
          <cell r="AE27" t="str">
            <v>J</v>
          </cell>
          <cell r="AF27" t="str">
            <v>K</v>
          </cell>
          <cell r="AG27" t="str">
            <v>V</v>
          </cell>
          <cell r="AX27" t="str">
            <v xml:space="preserve"> </v>
          </cell>
          <cell r="BA27" t="str">
            <v xml:space="preserve">       </v>
          </cell>
        </row>
        <row r="28">
          <cell r="AL28" t="str">
            <v xml:space="preserve"> </v>
          </cell>
        </row>
        <row r="29">
          <cell r="B29" t="str">
            <v>Legend</v>
          </cell>
          <cell r="AA29" t="str">
            <v>Gross Model Count</v>
          </cell>
          <cell r="AI29">
            <v>69</v>
          </cell>
          <cell r="AL29" t="str">
            <v xml:space="preserve"> </v>
          </cell>
          <cell r="BL29">
            <v>86</v>
          </cell>
        </row>
        <row r="30">
          <cell r="B30" t="str">
            <v>(TS)     Top Seller</v>
          </cell>
          <cell r="AA30" t="str">
            <v xml:space="preserve"> + Unique "U" Models</v>
          </cell>
          <cell r="AI30">
            <v>9</v>
          </cell>
          <cell r="AL30" t="str">
            <v xml:space="preserve"> </v>
          </cell>
          <cell r="BK30" t="str">
            <v xml:space="preserve"> </v>
          </cell>
        </row>
        <row r="31">
          <cell r="B31" t="str">
            <v>Ban = Banias</v>
          </cell>
        </row>
        <row r="32">
          <cell r="B32" t="str">
            <v>Dot = Dothan</v>
          </cell>
        </row>
        <row r="33">
          <cell r="B33" t="str">
            <v xml:space="preserve">X </v>
          </cell>
          <cell r="C33" t="str">
            <v>= Cost Tracked Model</v>
          </cell>
          <cell r="AA33" t="str">
            <v>Net count</v>
          </cell>
          <cell r="AI33">
            <v>78</v>
          </cell>
          <cell r="AK33" t="str">
            <v xml:space="preserve"> </v>
          </cell>
        </row>
        <row r="35">
          <cell r="B35" t="str">
            <v>Assumptions:</v>
          </cell>
          <cell r="AK35" t="str">
            <v xml:space="preserve">  </v>
          </cell>
        </row>
        <row r="36">
          <cell r="B36" t="str">
            <v xml:space="preserve">   1843 -- 1 Yr depot  warranty</v>
          </cell>
        </row>
        <row r="37">
          <cell r="B37" t="str">
            <v xml:space="preserve">   1843 -- 1 Yr depot  warranty Singapore</v>
          </cell>
        </row>
        <row r="38">
          <cell r="B38" t="str">
            <v xml:space="preserve">   1844 -- 1 Yr depot  warranty Express</v>
          </cell>
        </row>
        <row r="39">
          <cell r="B39" t="str">
            <v xml:space="preserve">   1845 -- 3 Yr depot  warranty - Special Bid only</v>
          </cell>
        </row>
        <row r="43">
          <cell r="B43" t="str">
            <v>Notes:</v>
          </cell>
        </row>
        <row r="44">
          <cell r="B44" t="str">
            <v xml:space="preserve">   GMP models are not included in MTM count.</v>
          </cell>
        </row>
        <row r="45">
          <cell r="B45" t="str">
            <v xml:space="preserve">   Open Bay Models are not included in MTM count.</v>
          </cell>
        </row>
        <row r="46">
          <cell r="B46" t="str">
            <v xml:space="preserve">    A "U" model offered across US &amp; Canada is counted only once (not 2x) in MTM count.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s"/>
      <sheetName val="Updates"/>
      <sheetName val="Duties"/>
    </sheetNames>
    <sheetDataSet>
      <sheetData sheetId="0" refreshError="1"/>
      <sheetData sheetId="1" refreshError="1">
        <row r="1">
          <cell r="F1" t="str">
            <v>AU</v>
          </cell>
        </row>
      </sheetData>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Setup"/>
      <sheetName val="BP Mapping"/>
      <sheetName val="Batch UpLoad YBD0"/>
      <sheetName val="FIN SUM TS"/>
      <sheetName val="BC"/>
      <sheetName val="Overall WAPP"/>
      <sheetName val="Charts WAPP"/>
      <sheetName val="Adj"/>
      <sheetName val="WAPP"/>
      <sheetName val="NBCTP"/>
      <sheetName val="CTP"/>
      <sheetName val="Index"/>
      <sheetName val="PC"/>
      <sheetName val="Buildup"/>
      <sheetName val="Cost Tape"/>
      <sheetName val="SUM Approval"/>
      <sheetName val="Detail Approval"/>
      <sheetName val="O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cell r="W1">
            <v>17</v>
          </cell>
          <cell r="X1">
            <v>18</v>
          </cell>
          <cell r="Y1">
            <v>19</v>
          </cell>
          <cell r="Z1">
            <v>20</v>
          </cell>
          <cell r="AA1">
            <v>21</v>
          </cell>
          <cell r="AB1">
            <v>22</v>
          </cell>
          <cell r="AC1">
            <v>23</v>
          </cell>
          <cell r="AD1">
            <v>24</v>
          </cell>
          <cell r="AE1">
            <v>25</v>
          </cell>
          <cell r="AF1">
            <v>26</v>
          </cell>
          <cell r="AG1">
            <v>27</v>
          </cell>
          <cell r="AH1">
            <v>28</v>
          </cell>
          <cell r="AI1">
            <v>29</v>
          </cell>
          <cell r="AJ1">
            <v>30</v>
          </cell>
          <cell r="AK1">
            <v>31</v>
          </cell>
          <cell r="AL1">
            <v>32</v>
          </cell>
          <cell r="AM1">
            <v>33</v>
          </cell>
          <cell r="AN1">
            <v>34</v>
          </cell>
          <cell r="AO1">
            <v>35</v>
          </cell>
          <cell r="AP1">
            <v>36</v>
          </cell>
          <cell r="AQ1">
            <v>37</v>
          </cell>
          <cell r="AR1">
            <v>38</v>
          </cell>
        </row>
        <row r="3">
          <cell r="G3">
            <v>0.03</v>
          </cell>
          <cell r="J3" t="str">
            <v>Add2</v>
          </cell>
          <cell r="L3" t="str">
            <v>LLCD</v>
          </cell>
          <cell r="O3" t="str">
            <v>LCPU</v>
          </cell>
          <cell r="R3" t="str">
            <v>LMEM</v>
          </cell>
          <cell r="S3" t="str">
            <v>LHDD</v>
          </cell>
          <cell r="V3" t="str">
            <v>LOPD</v>
          </cell>
          <cell r="Y3" t="str">
            <v>LGPH</v>
          </cell>
          <cell r="AB3" t="str">
            <v>LWLN</v>
          </cell>
          <cell r="AC3" t="str">
            <v>LWWN</v>
          </cell>
          <cell r="AD3" t="str">
            <v>LBLT</v>
          </cell>
          <cell r="AF3" t="str">
            <v>LFPR</v>
          </cell>
          <cell r="AH3" t="str">
            <v>LCAM</v>
          </cell>
          <cell r="AL3" t="str">
            <v>LBAT</v>
          </cell>
          <cell r="AM3" t="str">
            <v>LOPS</v>
          </cell>
          <cell r="AO3" t="str">
            <v>LMSOP</v>
          </cell>
          <cell r="AP3" t="str">
            <v>LPPT</v>
          </cell>
          <cell r="AQ3" t="str">
            <v>LMSONE</v>
          </cell>
          <cell r="AR3" t="str">
            <v>LWTY</v>
          </cell>
        </row>
        <row r="5">
          <cell r="G5" t="str">
            <v>Combine</v>
          </cell>
          <cell r="H5" t="str">
            <v>SRP ex</v>
          </cell>
          <cell r="I5" t="str">
            <v>Reseller SRP ex</v>
          </cell>
          <cell r="J5" t="str">
            <v>Disty SRP ex</v>
          </cell>
          <cell r="K5" t="str">
            <v>Family</v>
          </cell>
          <cell r="L5" t="str">
            <v>LCD</v>
          </cell>
          <cell r="M5" t="str">
            <v>Chipset</v>
          </cell>
          <cell r="N5" t="str">
            <v>CPU Brand</v>
          </cell>
          <cell r="O5" t="str">
            <v>CPU</v>
          </cell>
          <cell r="P5" t="str">
            <v>CPU Speed (Ghz)/ L2 Cache (Mb/Kb)</v>
          </cell>
          <cell r="Q5" t="str">
            <v>Intel cPro</v>
          </cell>
          <cell r="R5" t="str">
            <v>Memory</v>
          </cell>
          <cell r="S5" t="str">
            <v>HDD</v>
          </cell>
          <cell r="T5" t="str">
            <v>Pointing Device</v>
          </cell>
          <cell r="U5" t="str">
            <v>Optical Drive</v>
          </cell>
          <cell r="V5" t="str">
            <v>Optical Drives</v>
          </cell>
          <cell r="W5" t="str">
            <v>FDD</v>
          </cell>
          <cell r="X5" t="str">
            <v>Graphics Type</v>
          </cell>
          <cell r="Y5" t="str">
            <v>Graphics Controller</v>
          </cell>
          <cell r="Z5" t="str">
            <v>Expandability</v>
          </cell>
          <cell r="AA5" t="str">
            <v>Networking</v>
          </cell>
          <cell r="AB5" t="str">
            <v>Wireless LAN</v>
          </cell>
          <cell r="AC5" t="str">
            <v>Wireless WAN</v>
          </cell>
          <cell r="AD5" t="str">
            <v>Bluetooth</v>
          </cell>
          <cell r="AE5" t="str">
            <v>IEEE1394</v>
          </cell>
          <cell r="AF5" t="str">
            <v>Finger Print Reader</v>
          </cell>
          <cell r="AG5" t="str">
            <v>Smart Card Reader</v>
          </cell>
          <cell r="AH5" t="str">
            <v>Integrated Camera</v>
          </cell>
          <cell r="AI5" t="str">
            <v>Media card reader</v>
          </cell>
          <cell r="AJ5" t="str">
            <v>Intel® Turbo Memery</v>
          </cell>
          <cell r="AK5" t="str">
            <v>UWB</v>
          </cell>
          <cell r="AL5" t="str">
            <v>Battery</v>
          </cell>
          <cell r="AM5" t="str">
            <v>Operating System</v>
          </cell>
          <cell r="AN5" t="str">
            <v>XP Recovery Disc</v>
          </cell>
          <cell r="AO5" t="str">
            <v>Microsoft Office Personal 2007</v>
          </cell>
          <cell r="AP5" t="str">
            <v>Microsoft Powerpoint 2007</v>
          </cell>
          <cell r="AQ5" t="str">
            <v>Microsoft OneNote 2003</v>
          </cell>
          <cell r="AR5" t="str">
            <v>Warranty</v>
          </cell>
        </row>
        <row r="6">
          <cell r="G6" t="str">
            <v>HP6530s - NB547PA#UUF</v>
          </cell>
          <cell r="H6">
            <v>2899</v>
          </cell>
          <cell r="I6">
            <v>2667</v>
          </cell>
          <cell r="J6">
            <v>2586.9899999999998</v>
          </cell>
          <cell r="L6" t="str">
            <v>14.1" WXGA</v>
          </cell>
          <cell r="O6" t="str">
            <v>T5870</v>
          </cell>
          <cell r="R6" t="str">
            <v>1024MB (1x1024)</v>
          </cell>
          <cell r="S6" t="str">
            <v>160GB / 5400rpm</v>
          </cell>
          <cell r="V6" t="str">
            <v xml:space="preserve">DVD Recordable </v>
          </cell>
          <cell r="Y6" t="str">
            <v>Intel Integrated Graphics X4500</v>
          </cell>
          <cell r="AB6" t="str">
            <v>Intel 3945 abg</v>
          </cell>
          <cell r="AC6" t="str">
            <v>N</v>
          </cell>
          <cell r="AD6" t="str">
            <v>Y-BT</v>
          </cell>
          <cell r="AF6" t="str">
            <v>N-FPR</v>
          </cell>
          <cell r="AH6" t="str">
            <v>Y-Cam</v>
          </cell>
          <cell r="AL6" t="str">
            <v>6 Cell 2.4 Ah</v>
          </cell>
          <cell r="AM6" t="str">
            <v>Vista-B32</v>
          </cell>
          <cell r="AO6" t="str">
            <v>N</v>
          </cell>
          <cell r="AP6" t="str">
            <v>N</v>
          </cell>
          <cell r="AQ6" t="str">
            <v>N</v>
          </cell>
          <cell r="AR6" t="str">
            <v>1 Year Parts &amp; Labour</v>
          </cell>
        </row>
        <row r="7">
          <cell r="G7" t="str">
            <v>HP6530b - VA017PA#UUF</v>
          </cell>
          <cell r="H7">
            <v>2399</v>
          </cell>
          <cell r="I7">
            <v>2299</v>
          </cell>
          <cell r="J7">
            <v>2230.0299999999997</v>
          </cell>
          <cell r="L7" t="str">
            <v>14.1" WXGA</v>
          </cell>
          <cell r="O7" t="str">
            <v>T5870</v>
          </cell>
          <cell r="R7" t="str">
            <v>1024MB (1x1024)</v>
          </cell>
          <cell r="S7" t="str">
            <v>160GB / 5400rpm</v>
          </cell>
          <cell r="V7" t="str">
            <v xml:space="preserve">DVD Recordable </v>
          </cell>
          <cell r="Y7" t="str">
            <v>Intel Integrated Graphics X4500</v>
          </cell>
          <cell r="AB7" t="str">
            <v>Intel 3945 abg</v>
          </cell>
          <cell r="AC7" t="str">
            <v>N</v>
          </cell>
          <cell r="AD7" t="str">
            <v>Y-BT</v>
          </cell>
          <cell r="AF7" t="str">
            <v>N-FPR</v>
          </cell>
          <cell r="AH7" t="str">
            <v>Y-Cam</v>
          </cell>
          <cell r="AL7" t="str">
            <v>6 Cell 2.6 Ah</v>
          </cell>
          <cell r="AM7" t="str">
            <v>Vista Basic</v>
          </cell>
          <cell r="AO7" t="str">
            <v>N</v>
          </cell>
          <cell r="AP7" t="str">
            <v>N</v>
          </cell>
          <cell r="AQ7" t="str">
            <v>N</v>
          </cell>
          <cell r="AR7" t="str">
            <v>1 Year Parts &amp; Labour</v>
          </cell>
        </row>
        <row r="8">
          <cell r="G8" t="str">
            <v>HP6530b - VA019PA#UUF</v>
          </cell>
          <cell r="H8">
            <v>2899</v>
          </cell>
          <cell r="I8">
            <v>2799</v>
          </cell>
          <cell r="J8">
            <v>2715.0299999999997</v>
          </cell>
          <cell r="L8" t="str">
            <v>14.1" WXGA</v>
          </cell>
          <cell r="O8" t="str">
            <v>T5870</v>
          </cell>
          <cell r="R8" t="str">
            <v>1024MB (1x1024)</v>
          </cell>
          <cell r="S8" t="str">
            <v>250GB / 5400rpm</v>
          </cell>
          <cell r="V8" t="str">
            <v xml:space="preserve">DVD Recordable </v>
          </cell>
          <cell r="Y8" t="str">
            <v>Intel Integrated Graphics X4500</v>
          </cell>
          <cell r="AB8" t="str">
            <v>Intel 3945 abg</v>
          </cell>
          <cell r="AC8" t="str">
            <v>N</v>
          </cell>
          <cell r="AD8" t="str">
            <v>Y-BT</v>
          </cell>
          <cell r="AF8" t="str">
            <v>N-FPR</v>
          </cell>
          <cell r="AH8" t="str">
            <v>Y-Cam</v>
          </cell>
          <cell r="AL8" t="str">
            <v>6 Cell 2.6 Ah</v>
          </cell>
          <cell r="AM8" t="str">
            <v>Genuine Microsoft Windows® XP Professional</v>
          </cell>
          <cell r="AO8" t="str">
            <v>Y</v>
          </cell>
          <cell r="AP8" t="str">
            <v>N</v>
          </cell>
          <cell r="AQ8" t="str">
            <v>N</v>
          </cell>
          <cell r="AR8" t="str">
            <v>1 Year Parts &amp; Labour</v>
          </cell>
        </row>
        <row r="9">
          <cell r="G9" t="str">
            <v>HP6930p - NL360PA#UUF</v>
          </cell>
          <cell r="H9">
            <v>4999</v>
          </cell>
          <cell r="I9">
            <v>4634</v>
          </cell>
          <cell r="J9">
            <v>4494.9799999999996</v>
          </cell>
          <cell r="L9" t="str">
            <v>14.1" WXGA</v>
          </cell>
          <cell r="O9" t="str">
            <v>P8600</v>
          </cell>
          <cell r="R9" t="str">
            <v>2048MB (1x2048)</v>
          </cell>
          <cell r="S9" t="str">
            <v>160GB / 7200rpm</v>
          </cell>
          <cell r="V9" t="str">
            <v xml:space="preserve">DVD Recordable </v>
          </cell>
          <cell r="Y9" t="str">
            <v>Intel Integrated Graphics X4500</v>
          </cell>
          <cell r="AB9" t="str">
            <v>Intel 3945 abg</v>
          </cell>
          <cell r="AC9" t="str">
            <v>N</v>
          </cell>
          <cell r="AD9" t="str">
            <v>Y-BT</v>
          </cell>
          <cell r="AF9" t="str">
            <v>Y-FPR</v>
          </cell>
          <cell r="AH9" t="str">
            <v>Y-Cam</v>
          </cell>
          <cell r="AL9" t="str">
            <v>6 Cell 2.6 Ah</v>
          </cell>
          <cell r="AM9" t="str">
            <v>Vista-B32</v>
          </cell>
          <cell r="AO9" t="str">
            <v>N</v>
          </cell>
          <cell r="AP9" t="str">
            <v>N</v>
          </cell>
          <cell r="AQ9" t="str">
            <v>N</v>
          </cell>
          <cell r="AR9" t="str">
            <v>3 Year onsite</v>
          </cell>
        </row>
        <row r="10">
          <cell r="G10" t="str">
            <v>HP6930p - VK289PA#UUF</v>
          </cell>
          <cell r="H10">
            <v>5499</v>
          </cell>
          <cell r="I10">
            <v>5097</v>
          </cell>
          <cell r="J10">
            <v>4944.09</v>
          </cell>
          <cell r="L10" t="str">
            <v>14.1" WXGA</v>
          </cell>
          <cell r="O10" t="str">
            <v>P8800</v>
          </cell>
          <cell r="R10" t="str">
            <v>2048MB (1x2048)</v>
          </cell>
          <cell r="S10" t="str">
            <v>250GB / 7200rpm</v>
          </cell>
          <cell r="V10" t="str">
            <v xml:space="preserve">DVD Recordable </v>
          </cell>
          <cell r="Y10" t="str">
            <v>ATI Mobility Radeon HD 3450 (256MB)</v>
          </cell>
          <cell r="AB10" t="str">
            <v>Intel 3945 abg</v>
          </cell>
          <cell r="AC10" t="str">
            <v>N</v>
          </cell>
          <cell r="AD10" t="str">
            <v>Y-BT</v>
          </cell>
          <cell r="AF10" t="str">
            <v>Y-FPR</v>
          </cell>
          <cell r="AH10" t="str">
            <v>Y-Cam</v>
          </cell>
          <cell r="AL10" t="str">
            <v>6 Cell 2.6 Ah</v>
          </cell>
          <cell r="AM10" t="str">
            <v>Vista-B32</v>
          </cell>
          <cell r="AO10" t="str">
            <v>N</v>
          </cell>
          <cell r="AP10" t="str">
            <v>N</v>
          </cell>
          <cell r="AQ10" t="str">
            <v>N</v>
          </cell>
          <cell r="AR10" t="str">
            <v>3 Year onsite</v>
          </cell>
        </row>
        <row r="11">
          <cell r="G11" t="str">
            <v>HP8530w - NB551PA#UUF</v>
          </cell>
          <cell r="H11">
            <v>7999</v>
          </cell>
          <cell r="I11">
            <v>7415</v>
          </cell>
          <cell r="J11">
            <v>7192.55</v>
          </cell>
          <cell r="L11" t="str">
            <v>15.4" WUXGA</v>
          </cell>
          <cell r="O11" t="str">
            <v>T9400</v>
          </cell>
          <cell r="R11" t="str">
            <v>4096MB (2x2048)</v>
          </cell>
          <cell r="S11" t="str">
            <v>320GB / 7200rpm</v>
          </cell>
          <cell r="V11" t="str">
            <v xml:space="preserve">DVD Recordable </v>
          </cell>
          <cell r="Y11" t="str">
            <v>ATI Mobility FireGL V5700 (256MB)</v>
          </cell>
          <cell r="AB11" t="str">
            <v>Intel 3945 abg</v>
          </cell>
          <cell r="AC11" t="str">
            <v>N</v>
          </cell>
          <cell r="AD11" t="str">
            <v>Y-BT</v>
          </cell>
          <cell r="AF11" t="str">
            <v>Y-FPR</v>
          </cell>
          <cell r="AH11" t="str">
            <v>Y-Cam</v>
          </cell>
          <cell r="AL11" t="str">
            <v>6 Cell 2.6 Ah</v>
          </cell>
          <cell r="AM11" t="str">
            <v>Vista-B32</v>
          </cell>
          <cell r="AO11" t="str">
            <v>N</v>
          </cell>
          <cell r="AP11" t="str">
            <v>N</v>
          </cell>
          <cell r="AQ11" t="str">
            <v>N</v>
          </cell>
          <cell r="AR11" t="str">
            <v xml:space="preserve">3 Years Parts &amp; Labour </v>
          </cell>
        </row>
        <row r="12">
          <cell r="G12" t="str">
            <v>HP8730w - NB557PA#UUF</v>
          </cell>
          <cell r="H12">
            <v>10999</v>
          </cell>
          <cell r="I12">
            <v>10196</v>
          </cell>
          <cell r="J12">
            <v>9890.119999999999</v>
          </cell>
          <cell r="L12" t="str">
            <v>17"WUXGA</v>
          </cell>
          <cell r="O12" t="str">
            <v>T9400</v>
          </cell>
          <cell r="R12" t="str">
            <v>4096MB (2x2048)</v>
          </cell>
          <cell r="S12" t="str">
            <v>320GB / 7200rpm</v>
          </cell>
          <cell r="V12" t="str">
            <v xml:space="preserve">DVD Recordable </v>
          </cell>
          <cell r="Y12" t="str">
            <v>NVIDIA Quadro® FX 3700M (1GB)</v>
          </cell>
          <cell r="AB12" t="str">
            <v>Intel 3945 abg</v>
          </cell>
          <cell r="AC12" t="str">
            <v>N</v>
          </cell>
          <cell r="AD12" t="str">
            <v>Y-BT</v>
          </cell>
          <cell r="AF12" t="str">
            <v>Y-FPR</v>
          </cell>
          <cell r="AH12" t="str">
            <v>Y-Cam</v>
          </cell>
          <cell r="AL12" t="str">
            <v>8 cell</v>
          </cell>
          <cell r="AM12" t="str">
            <v>Vista-B32</v>
          </cell>
          <cell r="AO12" t="str">
            <v>N</v>
          </cell>
          <cell r="AP12" t="str">
            <v>N</v>
          </cell>
          <cell r="AQ12" t="str">
            <v>N</v>
          </cell>
          <cell r="AR12" t="str">
            <v xml:space="preserve">3 Years Parts &amp; Labour </v>
          </cell>
        </row>
        <row r="13">
          <cell r="G13" t="str">
            <v>HP2530p - NH441PA#UUF</v>
          </cell>
          <cell r="H13">
            <v>6999</v>
          </cell>
          <cell r="I13">
            <v>6488</v>
          </cell>
          <cell r="J13">
            <v>6293.36</v>
          </cell>
          <cell r="L13" t="str">
            <v>12.1" WXGA</v>
          </cell>
          <cell r="O13" t="str">
            <v>SL9400</v>
          </cell>
          <cell r="R13" t="str">
            <v>2048MB (1x2048)</v>
          </cell>
          <cell r="S13" t="str">
            <v>160GB / 5400rpm</v>
          </cell>
          <cell r="V13" t="str">
            <v xml:space="preserve">DVD Recordable </v>
          </cell>
          <cell r="Y13" t="str">
            <v>Intel Integrated Graphics X4500</v>
          </cell>
          <cell r="AB13" t="str">
            <v>Intel 4965 agn</v>
          </cell>
          <cell r="AC13" t="str">
            <v>N</v>
          </cell>
          <cell r="AD13" t="str">
            <v>Y-BT</v>
          </cell>
          <cell r="AF13" t="str">
            <v>Y-FPR</v>
          </cell>
          <cell r="AH13" t="str">
            <v>Y-Cam</v>
          </cell>
          <cell r="AL13" t="str">
            <v>6 Cell 2.6 Ah</v>
          </cell>
          <cell r="AM13" t="str">
            <v>Vista-B32</v>
          </cell>
          <cell r="AO13" t="str">
            <v>N</v>
          </cell>
          <cell r="AP13" t="str">
            <v>N</v>
          </cell>
          <cell r="AQ13" t="str">
            <v>N</v>
          </cell>
          <cell r="AR13" t="str">
            <v>3 Year onsite</v>
          </cell>
        </row>
        <row r="14">
          <cell r="G14" t="str">
            <v>HP2730p - NB548PA#UUF</v>
          </cell>
          <cell r="H14">
            <v>7999</v>
          </cell>
          <cell r="I14">
            <v>7415</v>
          </cell>
          <cell r="J14">
            <v>7192.55</v>
          </cell>
          <cell r="L14" t="str">
            <v>12.1" WXGA</v>
          </cell>
          <cell r="O14" t="str">
            <v>SL9400</v>
          </cell>
          <cell r="R14" t="str">
            <v>2048MB (1x2048)</v>
          </cell>
          <cell r="S14" t="str">
            <v>120GB (5400rpm)</v>
          </cell>
          <cell r="V14" t="str">
            <v xml:space="preserve">DVD Recordable </v>
          </cell>
          <cell r="Y14" t="str">
            <v>Intel Integrated Graphics X4500</v>
          </cell>
          <cell r="AB14" t="str">
            <v>Intel 4965 agn</v>
          </cell>
          <cell r="AC14" t="str">
            <v>N</v>
          </cell>
          <cell r="AD14" t="str">
            <v>Y-BT</v>
          </cell>
          <cell r="AF14" t="str">
            <v>Y-FPR</v>
          </cell>
          <cell r="AH14" t="str">
            <v>Y-Cam</v>
          </cell>
          <cell r="AL14" t="str">
            <v>6 Cell 2.4 Ah</v>
          </cell>
          <cell r="AM14" t="str">
            <v>Vista-B32</v>
          </cell>
          <cell r="AO14" t="str">
            <v>N</v>
          </cell>
          <cell r="AP14" t="str">
            <v>N</v>
          </cell>
          <cell r="AQ14" t="str">
            <v>N</v>
          </cell>
          <cell r="AR14" t="str">
            <v xml:space="preserve">3 Years Parts &amp; Labour </v>
          </cell>
        </row>
        <row r="15">
          <cell r="G15" t="str">
            <v>HP8730w - NB555PA#UUF</v>
          </cell>
          <cell r="H15">
            <v>8999</v>
          </cell>
          <cell r="I15">
            <v>8342</v>
          </cell>
          <cell r="J15">
            <v>8091.74</v>
          </cell>
          <cell r="L15" t="str">
            <v>17"WUXGA</v>
          </cell>
          <cell r="O15" t="str">
            <v>T9400</v>
          </cell>
          <cell r="R15" t="str">
            <v>4096MB (2x2048)</v>
          </cell>
          <cell r="S15" t="str">
            <v>320GB / 7200rpm</v>
          </cell>
          <cell r="V15" t="str">
            <v xml:space="preserve">DVD Recordable </v>
          </cell>
          <cell r="Y15" t="str">
            <v>NVIDIA Quadro® FX 2700M (512MB)</v>
          </cell>
          <cell r="AB15" t="str">
            <v>Intel 3945 abg</v>
          </cell>
          <cell r="AC15" t="str">
            <v>N</v>
          </cell>
          <cell r="AD15" t="str">
            <v>Y-BT</v>
          </cell>
          <cell r="AF15" t="str">
            <v>Y-FPR</v>
          </cell>
          <cell r="AH15" t="str">
            <v>Y-Cam</v>
          </cell>
          <cell r="AL15" t="str">
            <v>8 cell</v>
          </cell>
          <cell r="AM15" t="str">
            <v>Vista-B32</v>
          </cell>
          <cell r="AO15" t="str">
            <v>N</v>
          </cell>
          <cell r="AP15" t="str">
            <v>N</v>
          </cell>
          <cell r="AQ15" t="str">
            <v>N</v>
          </cell>
          <cell r="AR15" t="str">
            <v xml:space="preserve">3 Years Parts &amp; Labour </v>
          </cell>
        </row>
        <row r="16">
          <cell r="G16" t="str">
            <v>HP2230s - NH439PA#UUF</v>
          </cell>
          <cell r="H16">
            <v>3499</v>
          </cell>
          <cell r="I16">
            <v>3243</v>
          </cell>
          <cell r="J16">
            <v>3145.71</v>
          </cell>
          <cell r="L16" t="str">
            <v>12.1" WXGA</v>
          </cell>
          <cell r="O16" t="str">
            <v>T5870</v>
          </cell>
          <cell r="R16" t="str">
            <v>2048MB (2x1024)</v>
          </cell>
          <cell r="S16" t="str">
            <v>250GB / 5400rpm</v>
          </cell>
          <cell r="V16" t="str">
            <v xml:space="preserve">DVD Recordable </v>
          </cell>
          <cell r="Y16" t="str">
            <v>Intel Integrated Graphics X4500</v>
          </cell>
          <cell r="AB16" t="str">
            <v>Intel 3945 abg</v>
          </cell>
          <cell r="AC16" t="str">
            <v>N</v>
          </cell>
          <cell r="AD16" t="str">
            <v>Y-BT</v>
          </cell>
          <cell r="AF16" t="str">
            <v>Y-FPR</v>
          </cell>
          <cell r="AH16" t="str">
            <v>Y-Cam</v>
          </cell>
          <cell r="AL16" t="str">
            <v>4 Cell 2.6 Ah</v>
          </cell>
          <cell r="AM16" t="str">
            <v>Vista-B32</v>
          </cell>
          <cell r="AO16" t="str">
            <v>N</v>
          </cell>
          <cell r="AP16" t="str">
            <v>N</v>
          </cell>
          <cell r="AQ16" t="str">
            <v>N</v>
          </cell>
          <cell r="AR16" t="str">
            <v>1 Year Parts &amp; Labour</v>
          </cell>
        </row>
        <row r="17">
          <cell r="G17" t="str">
            <v>HP6530s - NB547PA#UUF</v>
          </cell>
          <cell r="H17">
            <v>2499</v>
          </cell>
          <cell r="I17">
            <v>2294</v>
          </cell>
          <cell r="J17">
            <v>2225.1799999999998</v>
          </cell>
          <cell r="L17" t="str">
            <v>14.1" WXGA</v>
          </cell>
          <cell r="O17" t="str">
            <v>T5870</v>
          </cell>
          <cell r="R17" t="str">
            <v>1024MB (1x1024)</v>
          </cell>
          <cell r="S17" t="str">
            <v>160GB / 5400rpm</v>
          </cell>
          <cell r="V17" t="str">
            <v xml:space="preserve">DVD Recordable </v>
          </cell>
          <cell r="Y17" t="str">
            <v>Intel Integrated Graphics X4500</v>
          </cell>
          <cell r="AB17" t="str">
            <v>Intel 3945 abg</v>
          </cell>
          <cell r="AC17" t="str">
            <v>N</v>
          </cell>
          <cell r="AD17" t="str">
            <v>Y-BT</v>
          </cell>
          <cell r="AF17" t="str">
            <v>N-FPR</v>
          </cell>
          <cell r="AH17" t="str">
            <v>Y-Cam</v>
          </cell>
          <cell r="AL17" t="str">
            <v>6 Cell 2.4 Ah</v>
          </cell>
          <cell r="AM17" t="str">
            <v>Vista Basic</v>
          </cell>
          <cell r="AO17" t="str">
            <v>N</v>
          </cell>
          <cell r="AP17" t="str">
            <v>N</v>
          </cell>
          <cell r="AQ17" t="str">
            <v>N</v>
          </cell>
          <cell r="AR17" t="str">
            <v>1 Year Parts &amp; Labour</v>
          </cell>
        </row>
        <row r="18">
          <cell r="G18" t="str">
            <v>HP6530b - NH436PA#UUF</v>
          </cell>
          <cell r="H18">
            <v>4599</v>
          </cell>
          <cell r="I18">
            <v>4263</v>
          </cell>
          <cell r="J18">
            <v>4135.1099999999997</v>
          </cell>
          <cell r="L18" t="str">
            <v>14.1" WXGA</v>
          </cell>
          <cell r="O18" t="str">
            <v>P8600</v>
          </cell>
          <cell r="R18" t="str">
            <v>2048MB (1x2048)</v>
          </cell>
          <cell r="S18" t="str">
            <v>320GB / 5400rpm</v>
          </cell>
          <cell r="V18" t="str">
            <v xml:space="preserve">DVD Recordable </v>
          </cell>
          <cell r="Y18" t="str">
            <v>Intel Integrated Graphics X4500</v>
          </cell>
          <cell r="AB18" t="str">
            <v>Intel 3945 abg</v>
          </cell>
          <cell r="AC18" t="str">
            <v>N</v>
          </cell>
          <cell r="AD18" t="str">
            <v>Y-BT</v>
          </cell>
          <cell r="AF18" t="str">
            <v>Y-FPR</v>
          </cell>
          <cell r="AH18" t="str">
            <v>Y-Cam</v>
          </cell>
          <cell r="AL18" t="str">
            <v>6 Cell 2.6 Ah</v>
          </cell>
          <cell r="AM18" t="str">
            <v>Vista-B32</v>
          </cell>
          <cell r="AO18" t="str">
            <v>N</v>
          </cell>
          <cell r="AP18" t="str">
            <v>N</v>
          </cell>
          <cell r="AQ18" t="str">
            <v>N</v>
          </cell>
          <cell r="AR18" t="str">
            <v>1 Year Parts &amp; Labour</v>
          </cell>
        </row>
        <row r="19">
          <cell r="G19" t="str">
            <v>HP8530w - NL362PA#UUF</v>
          </cell>
          <cell r="H19">
            <v>7999</v>
          </cell>
          <cell r="I19">
            <v>7415</v>
          </cell>
          <cell r="J19">
            <v>7192.55</v>
          </cell>
          <cell r="L19" t="str">
            <v>15.4" WUXGA</v>
          </cell>
          <cell r="O19" t="str">
            <v>T9550</v>
          </cell>
          <cell r="R19" t="str">
            <v>4096MB (2x2048)</v>
          </cell>
          <cell r="S19" t="str">
            <v>320GB / 7200rpm</v>
          </cell>
          <cell r="V19" t="str">
            <v xml:space="preserve">DVD Recordable </v>
          </cell>
          <cell r="Y19" t="str">
            <v>NVIDIA Quadro® FX 770M (512MB)</v>
          </cell>
          <cell r="AB19" t="str">
            <v>Intel 3945 abg</v>
          </cell>
          <cell r="AC19" t="str">
            <v>N</v>
          </cell>
          <cell r="AD19" t="str">
            <v>Y-BT</v>
          </cell>
          <cell r="AF19" t="str">
            <v>Y-FPR</v>
          </cell>
          <cell r="AH19" t="str">
            <v>Y-Cam</v>
          </cell>
          <cell r="AL19" t="str">
            <v>6 Cell 2.6 Ah</v>
          </cell>
          <cell r="AM19" t="str">
            <v>Vista-B32</v>
          </cell>
          <cell r="AO19" t="str">
            <v>N</v>
          </cell>
          <cell r="AP19" t="str">
            <v>N</v>
          </cell>
          <cell r="AQ19" t="str">
            <v>N</v>
          </cell>
          <cell r="AR19" t="str">
            <v>3 Year onsite</v>
          </cell>
        </row>
        <row r="20">
          <cell r="G20" t="str">
            <v>HP8730w - NL366PA#UUF</v>
          </cell>
          <cell r="H20">
            <v>8999</v>
          </cell>
          <cell r="I20">
            <v>8342</v>
          </cell>
          <cell r="J20">
            <v>8091.74</v>
          </cell>
          <cell r="L20" t="str">
            <v>17"WUXGA</v>
          </cell>
          <cell r="O20" t="str">
            <v>T9550</v>
          </cell>
          <cell r="R20" t="str">
            <v>4096MB (2x2048)</v>
          </cell>
          <cell r="S20" t="str">
            <v>320GB / 7200rpm</v>
          </cell>
          <cell r="V20" t="str">
            <v xml:space="preserve">DVD Recordable </v>
          </cell>
          <cell r="Y20" t="str">
            <v>NVIDIA Quadro® FX 2700M (512MB)</v>
          </cell>
          <cell r="AB20" t="str">
            <v>Intel 3945 abg</v>
          </cell>
          <cell r="AC20" t="str">
            <v>N</v>
          </cell>
          <cell r="AD20" t="str">
            <v>Y-BT</v>
          </cell>
          <cell r="AF20" t="str">
            <v>Y-FPR</v>
          </cell>
          <cell r="AH20" t="str">
            <v>Y-Cam</v>
          </cell>
          <cell r="AL20" t="str">
            <v>8 cell</v>
          </cell>
          <cell r="AM20" t="str">
            <v>Vista-B32</v>
          </cell>
          <cell r="AO20" t="str">
            <v>N</v>
          </cell>
          <cell r="AP20" t="str">
            <v>N</v>
          </cell>
          <cell r="AQ20" t="str">
            <v>N</v>
          </cell>
          <cell r="AR20" t="str">
            <v>3 Year onsite</v>
          </cell>
        </row>
        <row r="21">
          <cell r="G21" t="str">
            <v>HP8730w - NL367PA#UUF</v>
          </cell>
          <cell r="H21">
            <v>10999</v>
          </cell>
          <cell r="I21">
            <v>10196</v>
          </cell>
          <cell r="J21">
            <v>9890.119999999999</v>
          </cell>
          <cell r="L21" t="str">
            <v>17"WUXGA</v>
          </cell>
          <cell r="O21" t="str">
            <v>T9550</v>
          </cell>
          <cell r="R21" t="str">
            <v>4096MB (2x2048)</v>
          </cell>
          <cell r="S21" t="str">
            <v>320GB / 7200rpm</v>
          </cell>
          <cell r="V21" t="str">
            <v xml:space="preserve">DVD Recordable </v>
          </cell>
          <cell r="Y21" t="str">
            <v>NVIDIA Quadro® FX 3700M (1GB)</v>
          </cell>
          <cell r="AB21" t="str">
            <v>Intel 3945 abg</v>
          </cell>
          <cell r="AC21" t="str">
            <v>N</v>
          </cell>
          <cell r="AD21" t="str">
            <v>Y-BT</v>
          </cell>
          <cell r="AF21" t="str">
            <v>Y-FPR</v>
          </cell>
          <cell r="AH21" t="str">
            <v>Y-Cam</v>
          </cell>
          <cell r="AL21" t="str">
            <v>8 cell</v>
          </cell>
          <cell r="AM21" t="str">
            <v>Vista-B32</v>
          </cell>
          <cell r="AO21" t="str">
            <v>N</v>
          </cell>
          <cell r="AP21" t="str">
            <v>N</v>
          </cell>
          <cell r="AQ21" t="str">
            <v>N</v>
          </cell>
          <cell r="AR21" t="str">
            <v>3 Year onsite</v>
          </cell>
        </row>
        <row r="22">
          <cell r="G22" t="str">
            <v>HP2730p - NL358PA#UUF</v>
          </cell>
          <cell r="H22">
            <v>7999</v>
          </cell>
          <cell r="I22">
            <v>7415</v>
          </cell>
          <cell r="J22">
            <v>7192.55</v>
          </cell>
          <cell r="L22" t="str">
            <v>12.1" WXGA</v>
          </cell>
          <cell r="O22" t="str">
            <v>SL9400</v>
          </cell>
          <cell r="R22" t="str">
            <v>2048MB (1x2048)</v>
          </cell>
          <cell r="S22" t="str">
            <v>160GB / 5400rpm</v>
          </cell>
          <cell r="V22" t="str">
            <v xml:space="preserve">DVD Recordable </v>
          </cell>
          <cell r="Y22" t="str">
            <v>Intel Integrated Graphics X4500</v>
          </cell>
          <cell r="AB22" t="str">
            <v>Intel 4965 agn</v>
          </cell>
          <cell r="AC22" t="str">
            <v>N</v>
          </cell>
          <cell r="AD22" t="str">
            <v>Y-BT</v>
          </cell>
          <cell r="AF22" t="str">
            <v>Y-FPR</v>
          </cell>
          <cell r="AH22" t="str">
            <v>Y-Cam</v>
          </cell>
          <cell r="AL22" t="str">
            <v>6 Cell 2.4 Ah</v>
          </cell>
          <cell r="AM22" t="str">
            <v>Vista-B32</v>
          </cell>
          <cell r="AO22" t="str">
            <v>N</v>
          </cell>
          <cell r="AP22" t="str">
            <v>N</v>
          </cell>
          <cell r="AQ22" t="str">
            <v>N</v>
          </cell>
          <cell r="AR22" t="str">
            <v>3 Year onsite</v>
          </cell>
        </row>
        <row r="23">
          <cell r="G23" t="str">
            <v>HP6530s - NE797PA#UUF</v>
          </cell>
          <cell r="H23">
            <v>2499</v>
          </cell>
          <cell r="I23">
            <v>2294</v>
          </cell>
          <cell r="J23">
            <v>2225.1799999999998</v>
          </cell>
          <cell r="L23" t="str">
            <v>14.1" WXGA</v>
          </cell>
          <cell r="O23" t="str">
            <v>T5870</v>
          </cell>
          <cell r="R23" t="str">
            <v>1024MB (1x1024)</v>
          </cell>
          <cell r="S23" t="str">
            <v>160GB / 5400rpm</v>
          </cell>
          <cell r="V23" t="str">
            <v xml:space="preserve">DVD Recordable </v>
          </cell>
          <cell r="Y23" t="str">
            <v>Intel Integrated Graphics X4500</v>
          </cell>
          <cell r="AB23" t="str">
            <v>Intel 3945 abg</v>
          </cell>
          <cell r="AC23" t="str">
            <v>N</v>
          </cell>
          <cell r="AD23" t="str">
            <v>Y-BT</v>
          </cell>
          <cell r="AF23" t="str">
            <v>N-FPR</v>
          </cell>
          <cell r="AH23" t="str">
            <v>Y-Cam</v>
          </cell>
          <cell r="AL23" t="str">
            <v>6 Cell 2.4 Ah</v>
          </cell>
          <cell r="AM23" t="str">
            <v>Vista Basic</v>
          </cell>
          <cell r="AO23" t="str">
            <v>N</v>
          </cell>
          <cell r="AP23" t="str">
            <v>N</v>
          </cell>
          <cell r="AQ23" t="str">
            <v>N</v>
          </cell>
          <cell r="AR23" t="str">
            <v>1 Year Parts &amp; Labour</v>
          </cell>
        </row>
        <row r="24">
          <cell r="G24" t="str">
            <v>HP540 - NR273PA#UUF</v>
          </cell>
          <cell r="H24">
            <v>1799</v>
          </cell>
          <cell r="I24">
            <v>1655</v>
          </cell>
          <cell r="J24">
            <v>1605.35</v>
          </cell>
          <cell r="L24" t="str">
            <v>14.1" WXGA</v>
          </cell>
          <cell r="O24" t="str">
            <v>T5670</v>
          </cell>
          <cell r="R24" t="str">
            <v>1024MB (1x1024)</v>
          </cell>
          <cell r="S24" t="str">
            <v>160GB / 5400rpm</v>
          </cell>
          <cell r="V24" t="str">
            <v xml:space="preserve">DVD Recordable </v>
          </cell>
          <cell r="Y24" t="str">
            <v>Intel Graphics Media Accelerator X3100</v>
          </cell>
          <cell r="AB24" t="str">
            <v>Intel 3945 abg</v>
          </cell>
          <cell r="AC24" t="str">
            <v>N</v>
          </cell>
          <cell r="AD24" t="str">
            <v>N-BT</v>
          </cell>
          <cell r="AF24" t="str">
            <v>N-FPR</v>
          </cell>
          <cell r="AH24" t="str">
            <v>N-Cam</v>
          </cell>
          <cell r="AL24" t="str">
            <v>6 Cell 2.4 Ah</v>
          </cell>
          <cell r="AM24" t="str">
            <v>PC DOS</v>
          </cell>
          <cell r="AO24" t="str">
            <v>N</v>
          </cell>
          <cell r="AP24" t="str">
            <v>N</v>
          </cell>
          <cell r="AQ24" t="str">
            <v>N</v>
          </cell>
          <cell r="AR24" t="str">
            <v>1 Year Parts &amp; Labour</v>
          </cell>
        </row>
        <row r="25">
          <cell r="G25" t="str">
            <v>HP540 - NR274PA#UUF</v>
          </cell>
          <cell r="H25">
            <v>2299</v>
          </cell>
          <cell r="I25">
            <v>2131</v>
          </cell>
          <cell r="J25">
            <v>2067.0700000000002</v>
          </cell>
          <cell r="L25" t="str">
            <v>14.1" WXGA</v>
          </cell>
          <cell r="O25" t="str">
            <v>T5670</v>
          </cell>
          <cell r="R25" t="str">
            <v>1024MB (1x1024)</v>
          </cell>
          <cell r="S25" t="str">
            <v>160GB / 5400rpm</v>
          </cell>
          <cell r="V25" t="str">
            <v xml:space="preserve">DVD Recordable </v>
          </cell>
          <cell r="Y25" t="str">
            <v>Intel Graphics Media Accelerator X3100</v>
          </cell>
          <cell r="AB25" t="str">
            <v>Intel 3945 abg</v>
          </cell>
          <cell r="AC25" t="str">
            <v>N</v>
          </cell>
          <cell r="AD25" t="str">
            <v>N-BT</v>
          </cell>
          <cell r="AF25" t="str">
            <v>N-FPR</v>
          </cell>
          <cell r="AH25" t="str">
            <v>N-Cam</v>
          </cell>
          <cell r="AL25" t="str">
            <v>6 Cell 2.4 Ah</v>
          </cell>
          <cell r="AM25" t="str">
            <v>Vista-B32</v>
          </cell>
          <cell r="AO25" t="str">
            <v>N</v>
          </cell>
          <cell r="AP25" t="str">
            <v>N</v>
          </cell>
          <cell r="AQ25" t="str">
            <v>N</v>
          </cell>
          <cell r="AR25" t="str">
            <v>1 Year Parts &amp; Labour</v>
          </cell>
        </row>
        <row r="26">
          <cell r="G26" t="str">
            <v>DellE6400 - S720504MY</v>
          </cell>
          <cell r="H26">
            <v>4200</v>
          </cell>
          <cell r="I26">
            <v>3864</v>
          </cell>
          <cell r="J26">
            <v>3748.08</v>
          </cell>
          <cell r="L26" t="str">
            <v>14.1" WXGA</v>
          </cell>
          <cell r="O26" t="str">
            <v>P8600</v>
          </cell>
          <cell r="R26" t="str">
            <v>2048MB (2x1024)</v>
          </cell>
          <cell r="S26" t="str">
            <v>160GB / 5400rpm</v>
          </cell>
          <cell r="V26" t="str">
            <v xml:space="preserve">DVD Recordable </v>
          </cell>
          <cell r="Y26" t="str">
            <v>Intel Integrated Graphics X4500</v>
          </cell>
          <cell r="AB26" t="str">
            <v>Intel 5100 AGN (1x2)</v>
          </cell>
          <cell r="AC26" t="str">
            <v>N</v>
          </cell>
          <cell r="AD26" t="str">
            <v>Y-BT</v>
          </cell>
          <cell r="AF26" t="str">
            <v>N-FPR</v>
          </cell>
          <cell r="AH26" t="str">
            <v>N-Cam</v>
          </cell>
          <cell r="AL26" t="str">
            <v>6 Cell 2.4 Ah</v>
          </cell>
          <cell r="AM26" t="str">
            <v>Vista-B32</v>
          </cell>
          <cell r="AO26" t="str">
            <v>N</v>
          </cell>
          <cell r="AP26" t="str">
            <v>N</v>
          </cell>
          <cell r="AQ26" t="str">
            <v>N</v>
          </cell>
          <cell r="AR26" t="str">
            <v>3 Year onsite</v>
          </cell>
        </row>
        <row r="27">
          <cell r="G27" t="str">
            <v>DellE5400 - S720502MY</v>
          </cell>
          <cell r="H27">
            <v>3600</v>
          </cell>
          <cell r="I27">
            <v>3312</v>
          </cell>
          <cell r="J27">
            <v>3212.64</v>
          </cell>
          <cell r="L27" t="str">
            <v>14.1" WXGA</v>
          </cell>
          <cell r="O27" t="str">
            <v>P8600</v>
          </cell>
          <cell r="R27" t="str">
            <v>1024MB (1x1024)</v>
          </cell>
          <cell r="S27" t="str">
            <v>250GB / 5400rpm</v>
          </cell>
          <cell r="V27" t="str">
            <v>CDRW/DVD Combo</v>
          </cell>
          <cell r="Y27" t="str">
            <v>Intel Integrated Graphics X4500</v>
          </cell>
          <cell r="AB27" t="str">
            <v>Intel 5100 AGN (1x2)</v>
          </cell>
          <cell r="AC27" t="str">
            <v>N</v>
          </cell>
          <cell r="AD27" t="str">
            <v>Y-BT</v>
          </cell>
          <cell r="AF27" t="str">
            <v>N-FPR</v>
          </cell>
          <cell r="AH27" t="str">
            <v>N-Cam</v>
          </cell>
          <cell r="AL27" t="str">
            <v>6 Cell 2.6 Ah</v>
          </cell>
          <cell r="AM27" t="str">
            <v>Vista-B32</v>
          </cell>
          <cell r="AO27" t="str">
            <v>N</v>
          </cell>
          <cell r="AP27" t="str">
            <v>N</v>
          </cell>
          <cell r="AQ27" t="str">
            <v>N</v>
          </cell>
          <cell r="AR27" t="str">
            <v>3 Year onsite</v>
          </cell>
        </row>
        <row r="28">
          <cell r="G28" t="str">
            <v>DellM4400 - S620505MY</v>
          </cell>
          <cell r="H28">
            <v>7614</v>
          </cell>
          <cell r="I28">
            <v>7004.88</v>
          </cell>
          <cell r="J28">
            <v>6794.7335999999996</v>
          </cell>
          <cell r="L28" t="str">
            <v>15.4" WXGA</v>
          </cell>
          <cell r="O28" t="str">
            <v>T9800</v>
          </cell>
          <cell r="R28" t="str">
            <v>2048MB (2x1024)</v>
          </cell>
          <cell r="S28" t="str">
            <v>80GB / 5400rpm</v>
          </cell>
          <cell r="V28" t="str">
            <v xml:space="preserve">DVD Recordable </v>
          </cell>
          <cell r="Y28" t="str">
            <v>NVIDIA Quadro® FX 770M (512MB)</v>
          </cell>
          <cell r="AB28" t="str">
            <v>Intel 5100 AGN (1x2)</v>
          </cell>
          <cell r="AC28" t="str">
            <v>N</v>
          </cell>
          <cell r="AD28" t="str">
            <v>Y-BT</v>
          </cell>
          <cell r="AF28" t="str">
            <v>Y-FPR</v>
          </cell>
          <cell r="AH28" t="str">
            <v>N-Cam</v>
          </cell>
          <cell r="AL28" t="str">
            <v>9 cell</v>
          </cell>
          <cell r="AM28" t="str">
            <v>Vista-B32</v>
          </cell>
          <cell r="AO28" t="str">
            <v>N</v>
          </cell>
          <cell r="AP28" t="str">
            <v>N</v>
          </cell>
          <cell r="AQ28" t="str">
            <v>N</v>
          </cell>
          <cell r="AR28" t="str">
            <v>3 Year onsite</v>
          </cell>
        </row>
        <row r="29">
          <cell r="G29" t="str">
            <v>DellM6400 - S620506MY</v>
          </cell>
          <cell r="H29">
            <v>14698</v>
          </cell>
          <cell r="I29">
            <v>13522.16</v>
          </cell>
          <cell r="J29">
            <v>13116.495199999999</v>
          </cell>
          <cell r="L29" t="str">
            <v>17"WUXGA</v>
          </cell>
          <cell r="O29" t="str">
            <v>X9100</v>
          </cell>
          <cell r="R29" t="str">
            <v>2048MB (2x1024)</v>
          </cell>
          <cell r="S29" t="str">
            <v>RAID 160GB / 7200rpm + RAID</v>
          </cell>
          <cell r="V29" t="str">
            <v xml:space="preserve">DVD Recordable </v>
          </cell>
          <cell r="Y29" t="str">
            <v>NVIDIA Quadro® FX 3700M (1GB)</v>
          </cell>
          <cell r="AB29" t="str">
            <v>Intel 5300 AGN (3x3)</v>
          </cell>
          <cell r="AC29" t="str">
            <v>N</v>
          </cell>
          <cell r="AD29" t="str">
            <v>Y-BT</v>
          </cell>
          <cell r="AF29" t="str">
            <v>Y-FPR</v>
          </cell>
          <cell r="AH29" t="str">
            <v>N-Cam</v>
          </cell>
          <cell r="AL29" t="str">
            <v>9 cell</v>
          </cell>
          <cell r="AM29" t="str">
            <v>Vista-B64</v>
          </cell>
          <cell r="AO29" t="str">
            <v>N</v>
          </cell>
          <cell r="AP29" t="str">
            <v>N</v>
          </cell>
          <cell r="AQ29" t="str">
            <v>N</v>
          </cell>
          <cell r="AR29" t="str">
            <v>3 Year onsite</v>
          </cell>
        </row>
        <row r="30">
          <cell r="G30" t="str">
            <v>DellM6400A - S620506MY</v>
          </cell>
          <cell r="H30">
            <v>15393</v>
          </cell>
          <cell r="I30">
            <v>14161.560000000001</v>
          </cell>
          <cell r="J30">
            <v>13736.7132</v>
          </cell>
          <cell r="L30" t="str">
            <v>17"WUXGA</v>
          </cell>
          <cell r="O30" t="str">
            <v>Q9100</v>
          </cell>
          <cell r="R30" t="str">
            <v>4096MB (2x2048)</v>
          </cell>
          <cell r="S30" t="str">
            <v>RAID 200GB / 7200rpm FDE</v>
          </cell>
          <cell r="V30" t="str">
            <v xml:space="preserve">DVD Recordable </v>
          </cell>
          <cell r="Y30" t="str">
            <v>NVIDIA Quadro® FX 3700M (1GB)</v>
          </cell>
          <cell r="AB30" t="str">
            <v>Intel 5300 AGN (3x3)</v>
          </cell>
          <cell r="AC30" t="str">
            <v>N</v>
          </cell>
          <cell r="AD30" t="str">
            <v>Y-BT</v>
          </cell>
          <cell r="AF30" t="str">
            <v>Y-FPR</v>
          </cell>
          <cell r="AH30" t="str">
            <v>N-Cam</v>
          </cell>
          <cell r="AL30" t="str">
            <v>9 cell</v>
          </cell>
          <cell r="AM30" t="str">
            <v>Vista-B64</v>
          </cell>
          <cell r="AO30" t="str">
            <v>N</v>
          </cell>
          <cell r="AP30" t="str">
            <v>N</v>
          </cell>
          <cell r="AQ30" t="str">
            <v>N</v>
          </cell>
          <cell r="AR30" t="str">
            <v>3 Year onsite</v>
          </cell>
        </row>
        <row r="31">
          <cell r="G31" t="str">
            <v>DellE4200 - S720510MY</v>
          </cell>
          <cell r="H31">
            <v>8700</v>
          </cell>
          <cell r="I31">
            <v>8004</v>
          </cell>
          <cell r="J31">
            <v>7763.88</v>
          </cell>
          <cell r="L31" t="str">
            <v>12.1" WXGA</v>
          </cell>
          <cell r="O31" t="str">
            <v>SU9400</v>
          </cell>
          <cell r="R31" t="str">
            <v>1024MB (1x1024)</v>
          </cell>
          <cell r="S31" t="str">
            <v xml:space="preserve">128 GB SSD </v>
          </cell>
          <cell r="V31" t="str">
            <v>CDRW/DVD Combo</v>
          </cell>
          <cell r="Y31" t="str">
            <v>Intel Integrated Graphics X4500</v>
          </cell>
          <cell r="AB31" t="str">
            <v>Intel 5100 AGN (1x2)</v>
          </cell>
          <cell r="AC31" t="str">
            <v>N</v>
          </cell>
          <cell r="AD31" t="str">
            <v>Y-BT</v>
          </cell>
          <cell r="AF31" t="str">
            <v>N-FPR</v>
          </cell>
          <cell r="AH31" t="str">
            <v>N-Cam</v>
          </cell>
          <cell r="AL31" t="str">
            <v>9 Cell 2.6 Ah</v>
          </cell>
          <cell r="AM31" t="str">
            <v>Vista-B32</v>
          </cell>
          <cell r="AO31" t="str">
            <v>N</v>
          </cell>
          <cell r="AP31" t="str">
            <v>N</v>
          </cell>
          <cell r="AQ31" t="str">
            <v>N</v>
          </cell>
          <cell r="AR31" t="str">
            <v>3 Year onsite</v>
          </cell>
        </row>
        <row r="32">
          <cell r="G32" t="str">
            <v>DellXT2 - S720511MY</v>
          </cell>
          <cell r="H32">
            <v>7824</v>
          </cell>
          <cell r="I32">
            <v>7198.08</v>
          </cell>
          <cell r="J32">
            <v>6982.1376</v>
          </cell>
          <cell r="L32" t="str">
            <v>12.1" WXGA</v>
          </cell>
          <cell r="O32" t="str">
            <v>SU9400</v>
          </cell>
          <cell r="R32" t="str">
            <v>2048MB (2x1024)</v>
          </cell>
          <cell r="S32" t="str">
            <v>80GB / 5400rpm</v>
          </cell>
          <cell r="V32" t="str">
            <v xml:space="preserve">DVD Recordable </v>
          </cell>
          <cell r="Y32" t="str">
            <v>Intel Integrated Graphics X4500</v>
          </cell>
          <cell r="AB32" t="str">
            <v>Intel 5300 AGN (3x3)</v>
          </cell>
          <cell r="AC32" t="str">
            <v>N</v>
          </cell>
          <cell r="AD32" t="str">
            <v>Y-BT</v>
          </cell>
          <cell r="AF32" t="str">
            <v>N-FPR</v>
          </cell>
          <cell r="AH32" t="str">
            <v>N-Cam</v>
          </cell>
          <cell r="AL32" t="str">
            <v>6 Cell 2.6 Ah</v>
          </cell>
          <cell r="AM32" t="str">
            <v>Vista-B32</v>
          </cell>
          <cell r="AO32" t="str">
            <v>N</v>
          </cell>
          <cell r="AP32" t="str">
            <v>N</v>
          </cell>
          <cell r="AQ32" t="str">
            <v>N</v>
          </cell>
          <cell r="AR32" t="str">
            <v>3 Year onsite</v>
          </cell>
        </row>
        <row r="33">
          <cell r="G33" t="str">
            <v>DellE4300 - S720325MY</v>
          </cell>
          <cell r="H33">
            <v>6445</v>
          </cell>
          <cell r="I33">
            <v>5929.4000000000005</v>
          </cell>
          <cell r="J33">
            <v>5751.518</v>
          </cell>
          <cell r="L33" t="str">
            <v>13.3" WXGA Glossy</v>
          </cell>
          <cell r="O33" t="str">
            <v>SP9400</v>
          </cell>
          <cell r="R33" t="str">
            <v>3 GB</v>
          </cell>
          <cell r="S33" t="str">
            <v>250GB / 5400rpm</v>
          </cell>
          <cell r="V33" t="str">
            <v xml:space="preserve">DVD Recordable </v>
          </cell>
          <cell r="Y33" t="str">
            <v>Intel Integrated Graphics X4500</v>
          </cell>
          <cell r="AB33" t="str">
            <v>Intel 5300 AGN (3x3)</v>
          </cell>
          <cell r="AC33" t="str">
            <v>N</v>
          </cell>
          <cell r="AD33" t="str">
            <v>Y-BT</v>
          </cell>
          <cell r="AF33" t="str">
            <v>N-FPR</v>
          </cell>
          <cell r="AH33" t="str">
            <v>Y-Cam</v>
          </cell>
          <cell r="AL33" t="str">
            <v>6 Cell 2.6 Ah</v>
          </cell>
          <cell r="AM33" t="str">
            <v>Vista-B32</v>
          </cell>
          <cell r="AO33" t="str">
            <v>N</v>
          </cell>
          <cell r="AP33" t="str">
            <v>N</v>
          </cell>
          <cell r="AQ33" t="str">
            <v>N</v>
          </cell>
          <cell r="AR33" t="str">
            <v>3 Year onsite</v>
          </cell>
        </row>
        <row r="34">
          <cell r="G34" t="str">
            <v>HP6530b - VA018PA#UUF</v>
          </cell>
          <cell r="H34">
            <v>2599</v>
          </cell>
          <cell r="I34">
            <v>2499</v>
          </cell>
          <cell r="J34">
            <v>2424.0299999999997</v>
          </cell>
          <cell r="L34" t="str">
            <v>14.1" WXGA</v>
          </cell>
          <cell r="O34" t="str">
            <v>T5870</v>
          </cell>
          <cell r="R34" t="str">
            <v>1024MB (1x1024)</v>
          </cell>
          <cell r="S34" t="str">
            <v>250GB / 5400rpm</v>
          </cell>
          <cell r="V34" t="str">
            <v xml:space="preserve">DVD Recordable </v>
          </cell>
          <cell r="Y34" t="str">
            <v>Intel Integrated Graphics X4500</v>
          </cell>
          <cell r="AB34" t="str">
            <v>Intel 3945 abg</v>
          </cell>
          <cell r="AC34" t="str">
            <v>N</v>
          </cell>
          <cell r="AD34" t="str">
            <v>Y-BT</v>
          </cell>
          <cell r="AF34" t="str">
            <v>N-FPR</v>
          </cell>
          <cell r="AH34" t="str">
            <v>Y-Cam</v>
          </cell>
          <cell r="AL34" t="str">
            <v>6 Cell 2.6 Ah</v>
          </cell>
          <cell r="AM34" t="str">
            <v>Vista Basic</v>
          </cell>
          <cell r="AO34" t="str">
            <v>N</v>
          </cell>
          <cell r="AP34" t="str">
            <v>N</v>
          </cell>
          <cell r="AQ34" t="str">
            <v>N</v>
          </cell>
          <cell r="AR34" t="str">
            <v>1 Year Parts &amp; Labour</v>
          </cell>
        </row>
        <row r="35">
          <cell r="G35" t="str">
            <v>HP4410s - VA041PA#UUF</v>
          </cell>
          <cell r="H35">
            <v>2299</v>
          </cell>
          <cell r="I35">
            <v>2131</v>
          </cell>
          <cell r="J35">
            <v>2067.0700000000002</v>
          </cell>
          <cell r="L35" t="str">
            <v>14.1" WXGA LED B/L HD</v>
          </cell>
          <cell r="O35" t="str">
            <v>T6570</v>
          </cell>
          <cell r="R35" t="str">
            <v>1024MB (1x1024)</v>
          </cell>
          <cell r="S35" t="str">
            <v>250GB / 5400rpm</v>
          </cell>
          <cell r="V35" t="str">
            <v xml:space="preserve">DVD Recordable </v>
          </cell>
          <cell r="Y35" t="str">
            <v>Intel Integrated Graphics X4500</v>
          </cell>
          <cell r="AB35" t="str">
            <v>Intel 3945 abg</v>
          </cell>
          <cell r="AC35" t="str">
            <v>N</v>
          </cell>
          <cell r="AD35" t="str">
            <v>Y-BT</v>
          </cell>
          <cell r="AF35" t="str">
            <v>N-FPR</v>
          </cell>
          <cell r="AH35" t="str">
            <v>Y-Cam</v>
          </cell>
          <cell r="AL35" t="str">
            <v>6 Cell 2.4 Ah</v>
          </cell>
          <cell r="AM35" t="str">
            <v>PC DOS</v>
          </cell>
          <cell r="AO35" t="str">
            <v>N</v>
          </cell>
          <cell r="AP35" t="str">
            <v>N</v>
          </cell>
          <cell r="AQ35" t="str">
            <v>N</v>
          </cell>
          <cell r="AR35" t="str">
            <v>1 Year Parts &amp; Labour</v>
          </cell>
        </row>
        <row r="36">
          <cell r="G36" t="str">
            <v>HP4410s - VA042PA#UUF</v>
          </cell>
          <cell r="H36">
            <v>2479</v>
          </cell>
          <cell r="I36">
            <v>2298</v>
          </cell>
          <cell r="J36">
            <v>2229.06</v>
          </cell>
          <cell r="L36" t="str">
            <v>14.1" WXGA LED B/L HD</v>
          </cell>
          <cell r="O36" t="str">
            <v>T6570</v>
          </cell>
          <cell r="R36" t="str">
            <v>2048MB (2x1024)</v>
          </cell>
          <cell r="S36" t="str">
            <v>250GB / 5400rpm</v>
          </cell>
          <cell r="V36" t="str">
            <v xml:space="preserve">DVD Recordable </v>
          </cell>
          <cell r="Y36" t="str">
            <v>Intel Integrated Graphics X4500</v>
          </cell>
          <cell r="AB36" t="str">
            <v>Intel 3945 abg</v>
          </cell>
          <cell r="AC36" t="str">
            <v>N</v>
          </cell>
          <cell r="AD36" t="str">
            <v>Y-BT</v>
          </cell>
          <cell r="AF36" t="str">
            <v>N-FPR</v>
          </cell>
          <cell r="AH36" t="str">
            <v>Y-Cam</v>
          </cell>
          <cell r="AL36" t="str">
            <v>6 Cell 2.4 Ah</v>
          </cell>
          <cell r="AM36" t="str">
            <v>Vista Basic</v>
          </cell>
          <cell r="AO36" t="str">
            <v>N</v>
          </cell>
          <cell r="AP36" t="str">
            <v>N</v>
          </cell>
          <cell r="AQ36" t="str">
            <v>N</v>
          </cell>
          <cell r="AR36" t="str">
            <v>1 Year Parts &amp; Labour</v>
          </cell>
        </row>
        <row r="37">
          <cell r="G37" t="str">
            <v>HP4410s - VA043PA#UUF</v>
          </cell>
          <cell r="H37">
            <v>2749</v>
          </cell>
          <cell r="I37">
            <v>2548</v>
          </cell>
          <cell r="J37">
            <v>2471.56</v>
          </cell>
          <cell r="L37" t="str">
            <v>14.1" WXGA LED B/L HD</v>
          </cell>
          <cell r="O37" t="str">
            <v>T6570</v>
          </cell>
          <cell r="R37" t="str">
            <v>2048MB (2x1024)</v>
          </cell>
          <cell r="S37" t="str">
            <v>250GB / 5400rpm</v>
          </cell>
          <cell r="V37" t="str">
            <v xml:space="preserve">DVD Recordable </v>
          </cell>
          <cell r="Y37" t="str">
            <v>Intel Integrated Graphics X4500</v>
          </cell>
          <cell r="AB37" t="str">
            <v>Intel 3945 abg</v>
          </cell>
          <cell r="AC37" t="str">
            <v>N</v>
          </cell>
          <cell r="AD37" t="str">
            <v>Y-BT</v>
          </cell>
          <cell r="AF37" t="str">
            <v>N-FPR</v>
          </cell>
          <cell r="AH37" t="str">
            <v>Y-Cam</v>
          </cell>
          <cell r="AL37" t="str">
            <v>6 Cell 2.4 Ah</v>
          </cell>
          <cell r="AM37" t="str">
            <v>Vista-B32</v>
          </cell>
          <cell r="AO37" t="str">
            <v>N</v>
          </cell>
          <cell r="AP37" t="str">
            <v>N</v>
          </cell>
          <cell r="AQ37" t="str">
            <v>N</v>
          </cell>
          <cell r="AR37" t="str">
            <v>1 Year Parts &amp; Labour</v>
          </cell>
        </row>
        <row r="38">
          <cell r="G38" t="str">
            <v>HPC510 - VE941PA#UUF</v>
          </cell>
          <cell r="H38">
            <v>1899</v>
          </cell>
          <cell r="I38">
            <v>1808</v>
          </cell>
          <cell r="J38">
            <v>1753.76</v>
          </cell>
          <cell r="L38" t="str">
            <v>14.1" WXGA LED B/L HD</v>
          </cell>
          <cell r="O38" t="str">
            <v>T5870</v>
          </cell>
          <cell r="R38" t="str">
            <v>1024MB (1x1024)</v>
          </cell>
          <cell r="S38" t="str">
            <v>160GB / 5400rpm</v>
          </cell>
          <cell r="V38" t="str">
            <v xml:space="preserve">DVD Recordable </v>
          </cell>
          <cell r="Y38" t="str">
            <v>Intel Graphics Media Accelerator X3100</v>
          </cell>
          <cell r="AB38" t="str">
            <v>Intel 3945 abg</v>
          </cell>
          <cell r="AC38" t="str">
            <v>N</v>
          </cell>
          <cell r="AD38" t="str">
            <v>Y-BT</v>
          </cell>
          <cell r="AF38" t="str">
            <v>N-FPR</v>
          </cell>
          <cell r="AH38" t="str">
            <v>Y-Cam</v>
          </cell>
          <cell r="AL38" t="str">
            <v>6 Cell 2.6 Ah</v>
          </cell>
          <cell r="AM38" t="str">
            <v>PC DOS</v>
          </cell>
          <cell r="AO38" t="str">
            <v>N</v>
          </cell>
          <cell r="AP38" t="str">
            <v>N</v>
          </cell>
          <cell r="AQ38" t="str">
            <v>N</v>
          </cell>
          <cell r="AR38" t="str">
            <v>1 Year Parts &amp; Labour</v>
          </cell>
        </row>
        <row r="39">
          <cell r="G39" t="str">
            <v>HPC510 - VE942PA#UUF</v>
          </cell>
          <cell r="H39">
            <v>2499</v>
          </cell>
          <cell r="I39">
            <v>2379</v>
          </cell>
          <cell r="J39">
            <v>2307.63</v>
          </cell>
          <cell r="L39" t="str">
            <v>14.1" WXGA LED B/L HD</v>
          </cell>
          <cell r="O39" t="str">
            <v>T5870</v>
          </cell>
          <cell r="R39" t="str">
            <v>2048MB (2x1024)</v>
          </cell>
          <cell r="S39" t="str">
            <v>250GB / 5400rpm</v>
          </cell>
          <cell r="V39" t="str">
            <v xml:space="preserve">DVD Recordable </v>
          </cell>
          <cell r="Y39" t="str">
            <v>Intel Graphics Media Accelerator X3100</v>
          </cell>
          <cell r="AB39" t="str">
            <v>Intel 3945 abg</v>
          </cell>
          <cell r="AC39" t="str">
            <v>N</v>
          </cell>
          <cell r="AD39" t="str">
            <v>Y-BT</v>
          </cell>
          <cell r="AF39" t="str">
            <v>N-FPR</v>
          </cell>
          <cell r="AH39" t="str">
            <v>Y-Cam</v>
          </cell>
          <cell r="AL39" t="str">
            <v>6 Cell 2.6 Ah</v>
          </cell>
          <cell r="AM39" t="str">
            <v>Vista-B32</v>
          </cell>
          <cell r="AO39" t="str">
            <v>N</v>
          </cell>
          <cell r="AP39" t="str">
            <v>N</v>
          </cell>
          <cell r="AQ39" t="str">
            <v>N</v>
          </cell>
          <cell r="AR39" t="str">
            <v>1 Year Parts &amp; Labour</v>
          </cell>
        </row>
        <row r="40">
          <cell r="G40" t="str">
            <v>HP Mini 5101 - VM561PA#UUF</v>
          </cell>
          <cell r="H40">
            <v>1588</v>
          </cell>
          <cell r="I40">
            <v>1470</v>
          </cell>
          <cell r="J40">
            <v>1425.8999999999999</v>
          </cell>
          <cell r="L40" t="str">
            <v>10.1" WSVGA LED BL</v>
          </cell>
          <cell r="O40" t="str">
            <v>N280</v>
          </cell>
          <cell r="R40" t="str">
            <v>1GB</v>
          </cell>
          <cell r="S40" t="str">
            <v>160GB 7200rpm</v>
          </cell>
          <cell r="V40" t="str">
            <v>Open</v>
          </cell>
          <cell r="Y40" t="str">
            <v>Intergrated Graphics</v>
          </cell>
          <cell r="AB40" t="str">
            <v>802.11b/g</v>
          </cell>
          <cell r="AC40" t="str">
            <v>No WWAN</v>
          </cell>
          <cell r="AD40" t="str">
            <v>Y-BT</v>
          </cell>
          <cell r="AF40" t="str">
            <v>N-FPR</v>
          </cell>
          <cell r="AH40" t="str">
            <v xml:space="preserve">2MP </v>
          </cell>
          <cell r="AL40" t="str">
            <v>6 Cell</v>
          </cell>
          <cell r="AM40" t="str">
            <v>XP Home</v>
          </cell>
          <cell r="AO40" t="str">
            <v>N</v>
          </cell>
          <cell r="AP40" t="str">
            <v>N</v>
          </cell>
          <cell r="AQ40" t="str">
            <v>N</v>
          </cell>
          <cell r="AR40" t="str">
            <v>1 Year Parts &amp; Labour</v>
          </cell>
        </row>
        <row r="41">
          <cell r="G41" t="str">
            <v>HP Mini 5101 - VM560PA#UUF</v>
          </cell>
          <cell r="H41">
            <v>1999</v>
          </cell>
          <cell r="I41">
            <v>1850</v>
          </cell>
          <cell r="J41">
            <v>1794.5</v>
          </cell>
          <cell r="L41" t="str">
            <v>10.1" WSVGA LED BL</v>
          </cell>
          <cell r="O41" t="str">
            <v>N280</v>
          </cell>
          <cell r="R41" t="str">
            <v>2GB</v>
          </cell>
          <cell r="S41" t="str">
            <v>320GB 7400rpm</v>
          </cell>
          <cell r="V41" t="str">
            <v>Open</v>
          </cell>
          <cell r="Y41" t="str">
            <v>Intergrated Graphics</v>
          </cell>
          <cell r="AB41" t="str">
            <v>802.11b/g</v>
          </cell>
          <cell r="AC41" t="str">
            <v>No WWAN</v>
          </cell>
          <cell r="AD41" t="str">
            <v>Y-BT</v>
          </cell>
          <cell r="AF41" t="str">
            <v>N-FPR</v>
          </cell>
          <cell r="AH41" t="str">
            <v xml:space="preserve">2MP </v>
          </cell>
          <cell r="AL41" t="str">
            <v>6 Cell</v>
          </cell>
          <cell r="AM41" t="str">
            <v>Vista Business 32</v>
          </cell>
          <cell r="AO41" t="str">
            <v>N</v>
          </cell>
          <cell r="AP41" t="str">
            <v>N</v>
          </cell>
          <cell r="AQ41" t="str">
            <v>N</v>
          </cell>
          <cell r="AR41" t="str">
            <v>1 Year Parts &amp; Labour</v>
          </cell>
        </row>
        <row r="42">
          <cell r="G42" t="str">
            <v>HP6530b - VM606PA#UUF</v>
          </cell>
          <cell r="H42">
            <v>3999</v>
          </cell>
          <cell r="I42">
            <v>3705</v>
          </cell>
          <cell r="J42">
            <v>3593.85</v>
          </cell>
          <cell r="L42" t="str">
            <v>14.1" WXGA</v>
          </cell>
          <cell r="O42" t="str">
            <v>P8600</v>
          </cell>
          <cell r="R42" t="str">
            <v>2048MB (1x2048)</v>
          </cell>
          <cell r="S42" t="str">
            <v>250GB / 5400rpm</v>
          </cell>
          <cell r="V42" t="str">
            <v xml:space="preserve">DVD Recordable </v>
          </cell>
          <cell r="Y42" t="str">
            <v>Intel Integrated Graphics X4500</v>
          </cell>
          <cell r="AB42" t="str">
            <v>Intel 3945 abg</v>
          </cell>
          <cell r="AC42" t="str">
            <v>N</v>
          </cell>
          <cell r="AD42" t="str">
            <v>Y-BT</v>
          </cell>
          <cell r="AF42" t="str">
            <v>Y-FPR</v>
          </cell>
          <cell r="AH42" t="str">
            <v>Y-Cam</v>
          </cell>
          <cell r="AL42" t="str">
            <v>6 Cell 2.6 Ah</v>
          </cell>
          <cell r="AM42" t="str">
            <v>Vista Basic</v>
          </cell>
          <cell r="AO42" t="str">
            <v>N</v>
          </cell>
          <cell r="AP42" t="str">
            <v>N</v>
          </cell>
          <cell r="AQ42" t="str">
            <v>N</v>
          </cell>
          <cell r="AR42" t="str">
            <v>1 Year Parts &amp; Labour</v>
          </cell>
        </row>
        <row r="43">
          <cell r="G43" t="str">
            <v>HP6530b - VM607PA#UUF</v>
          </cell>
          <cell r="H43">
            <v>4299</v>
          </cell>
          <cell r="I43">
            <v>3981</v>
          </cell>
          <cell r="J43">
            <v>3861.5699999999997</v>
          </cell>
          <cell r="L43" t="str">
            <v>14.1" WXGA</v>
          </cell>
          <cell r="O43" t="str">
            <v>P8700</v>
          </cell>
          <cell r="R43" t="str">
            <v>2048MB (1x2048)</v>
          </cell>
          <cell r="S43" t="str">
            <v>320GB / 5400rpm</v>
          </cell>
          <cell r="V43" t="str">
            <v xml:space="preserve">DVD Recordable </v>
          </cell>
          <cell r="Y43" t="str">
            <v>Intel Integrated Graphics X4500</v>
          </cell>
          <cell r="AB43" t="str">
            <v>Intel 3945 abg</v>
          </cell>
          <cell r="AC43" t="str">
            <v>N</v>
          </cell>
          <cell r="AD43" t="str">
            <v>Y-BT</v>
          </cell>
          <cell r="AF43" t="str">
            <v>Y-FPR</v>
          </cell>
          <cell r="AH43" t="str">
            <v>Y-Cam</v>
          </cell>
          <cell r="AL43" t="str">
            <v>6 Cell 2.6 Ah</v>
          </cell>
          <cell r="AM43" t="str">
            <v>Vista Basic</v>
          </cell>
          <cell r="AO43" t="str">
            <v>N</v>
          </cell>
          <cell r="AP43" t="str">
            <v>N</v>
          </cell>
          <cell r="AQ43" t="str">
            <v>N</v>
          </cell>
          <cell r="AR43" t="str">
            <v>1 Year Parts &amp; Labour</v>
          </cell>
        </row>
        <row r="44">
          <cell r="G44" t="str">
            <v>HP4310s - VM567PA#UUF</v>
          </cell>
          <cell r="H44">
            <v>3299</v>
          </cell>
          <cell r="I44">
            <v>3055</v>
          </cell>
          <cell r="J44">
            <v>2963.35</v>
          </cell>
          <cell r="L44" t="str">
            <v>13.3" HD LED BL</v>
          </cell>
          <cell r="O44" t="str">
            <v>T6670</v>
          </cell>
          <cell r="R44" t="str">
            <v>2048MB (1x2048)</v>
          </cell>
          <cell r="S44" t="str">
            <v>320GB / 5400rpm</v>
          </cell>
          <cell r="V44" t="str">
            <v xml:space="preserve">DVD Recordable </v>
          </cell>
          <cell r="Y44" t="str">
            <v>Intel Integrated Graphics X4500</v>
          </cell>
          <cell r="AB44" t="str">
            <v>Intel 4965 agn</v>
          </cell>
          <cell r="AC44" t="str">
            <v>N</v>
          </cell>
          <cell r="AD44" t="str">
            <v>Y-BT</v>
          </cell>
          <cell r="AF44" t="str">
            <v>Y-FPR</v>
          </cell>
          <cell r="AH44" t="str">
            <v>Y-Cam</v>
          </cell>
          <cell r="AL44" t="str">
            <v>4 Cell</v>
          </cell>
          <cell r="AM44" t="str">
            <v>Vista-B32</v>
          </cell>
          <cell r="AO44" t="str">
            <v>N</v>
          </cell>
          <cell r="AP44" t="str">
            <v>N</v>
          </cell>
          <cell r="AQ44" t="str">
            <v>N</v>
          </cell>
          <cell r="AR44" t="str">
            <v>1 Year Parts &amp; Labour</v>
          </cell>
        </row>
        <row r="45">
          <cell r="G45" t="str">
            <v>HP4310s - VM608PA#UUF</v>
          </cell>
          <cell r="H45">
            <v>3699</v>
          </cell>
          <cell r="I45">
            <v>3426</v>
          </cell>
          <cell r="J45">
            <v>3323.22</v>
          </cell>
          <cell r="L45" t="str">
            <v>13.3" HD LED BL</v>
          </cell>
          <cell r="O45" t="str">
            <v>P7570</v>
          </cell>
          <cell r="R45" t="str">
            <v>2048MB (1x2048)</v>
          </cell>
          <cell r="S45" t="str">
            <v>320GB / 5400rpm</v>
          </cell>
          <cell r="V45" t="str">
            <v xml:space="preserve">DVD Recordable </v>
          </cell>
          <cell r="Y45" t="str">
            <v>ATI Mobility HD4330</v>
          </cell>
          <cell r="AB45" t="str">
            <v>Intel 4965 agn</v>
          </cell>
          <cell r="AC45" t="str">
            <v>N</v>
          </cell>
          <cell r="AD45" t="str">
            <v>Y-BT</v>
          </cell>
          <cell r="AF45" t="str">
            <v>Y-FPR</v>
          </cell>
          <cell r="AH45" t="str">
            <v>Y-Cam</v>
          </cell>
          <cell r="AL45" t="str">
            <v>4 Cell</v>
          </cell>
          <cell r="AM45" t="str">
            <v>Vista-B32</v>
          </cell>
          <cell r="AO45" t="str">
            <v>N</v>
          </cell>
          <cell r="AP45" t="str">
            <v>N</v>
          </cell>
          <cell r="AQ45" t="str">
            <v>N</v>
          </cell>
          <cell r="AR45" t="str">
            <v>1 Year Parts &amp; Labour</v>
          </cell>
        </row>
        <row r="46">
          <cell r="G46" t="str">
            <v>HP4310s - VM610PA#UUF</v>
          </cell>
          <cell r="H46">
            <v>3699</v>
          </cell>
          <cell r="I46">
            <v>3426</v>
          </cell>
          <cell r="J46">
            <v>3323.22</v>
          </cell>
          <cell r="L46" t="str">
            <v>13.3" HD LED BL</v>
          </cell>
          <cell r="O46" t="str">
            <v>P7570</v>
          </cell>
          <cell r="R46" t="str">
            <v>2048MB (1x2048)</v>
          </cell>
          <cell r="S46" t="str">
            <v>320GB / 5400rpm</v>
          </cell>
          <cell r="V46" t="str">
            <v xml:space="preserve">DVD Recordable </v>
          </cell>
          <cell r="Y46" t="str">
            <v>ATI Mobility HD4330</v>
          </cell>
          <cell r="AB46" t="str">
            <v>Intel 4965 agn</v>
          </cell>
          <cell r="AC46" t="str">
            <v>N</v>
          </cell>
          <cell r="AD46" t="str">
            <v>Y-BT</v>
          </cell>
          <cell r="AF46" t="str">
            <v>Y-FPR</v>
          </cell>
          <cell r="AH46" t="str">
            <v>Y-Cam</v>
          </cell>
          <cell r="AL46" t="str">
            <v>4 Cell</v>
          </cell>
          <cell r="AM46" t="str">
            <v>Vista-B32</v>
          </cell>
          <cell r="AO46" t="str">
            <v>N</v>
          </cell>
          <cell r="AP46" t="str">
            <v>N</v>
          </cell>
          <cell r="AQ46" t="str">
            <v>N</v>
          </cell>
          <cell r="AR46" t="str">
            <v>1 Year Parts &amp; Labour</v>
          </cell>
        </row>
        <row r="47">
          <cell r="G47" t="str">
            <v>HP Mini 311 - VQ974PA#UUF</v>
          </cell>
          <cell r="H47">
            <v>1799</v>
          </cell>
          <cell r="I47">
            <v>1699</v>
          </cell>
          <cell r="J47">
            <v>1648.03</v>
          </cell>
          <cell r="L47" t="str">
            <v xml:space="preserve">11.6” Diagonal HD LED </v>
          </cell>
          <cell r="O47" t="str">
            <v>N280</v>
          </cell>
          <cell r="R47" t="str">
            <v>2GB</v>
          </cell>
          <cell r="S47" t="str">
            <v>250GB 5400rpm</v>
          </cell>
          <cell r="V47" t="str">
            <v>External DVD RW</v>
          </cell>
          <cell r="Y47" t="str">
            <v>NVIDIA ION</v>
          </cell>
          <cell r="AB47" t="str">
            <v xml:space="preserve">802.11b/g
</v>
          </cell>
          <cell r="AC47" t="str">
            <v>No WWAN</v>
          </cell>
          <cell r="AD47" t="str">
            <v>Y-BT</v>
          </cell>
          <cell r="AF47" t="str">
            <v>N-FPR</v>
          </cell>
          <cell r="AH47" t="str">
            <v>HP Web cam</v>
          </cell>
          <cell r="AL47" t="str">
            <v>6 Cell</v>
          </cell>
          <cell r="AM47" t="str">
            <v xml:space="preserve">Genuine Windows® 7 Starter </v>
          </cell>
          <cell r="AO47" t="str">
            <v>N</v>
          </cell>
          <cell r="AP47" t="str">
            <v>N</v>
          </cell>
          <cell r="AQ47" t="str">
            <v>N</v>
          </cell>
          <cell r="AR47" t="str">
            <v>1 Year Parts &amp; Labour</v>
          </cell>
        </row>
        <row r="48">
          <cell r="G48" t="str">
            <v xml:space="preserve">AcerTimeline 3810T - LX.WCG0X.017  </v>
          </cell>
          <cell r="H48">
            <v>2899</v>
          </cell>
          <cell r="I48">
            <v>2749</v>
          </cell>
          <cell r="J48">
            <v>2666.5299999999997</v>
          </cell>
          <cell r="L48" t="str">
            <v>13.3" Acer CineCrystal™ LED-backlit TFT LCD</v>
          </cell>
          <cell r="O48" t="str">
            <v>SU9400</v>
          </cell>
          <cell r="R48" t="str">
            <v>2GB</v>
          </cell>
          <cell r="S48" t="str">
            <v>500GB 5400rpm</v>
          </cell>
          <cell r="V48" t="str">
            <v>Open</v>
          </cell>
          <cell r="Y48" t="str">
            <v xml:space="preserve"> Integrated 3D graphics</v>
          </cell>
          <cell r="AB48" t="str">
            <v>Intel 5100 AGN (1x2)</v>
          </cell>
          <cell r="AC48" t="str">
            <v>No WWAN</v>
          </cell>
          <cell r="AD48" t="str">
            <v>Y-BT</v>
          </cell>
          <cell r="AF48" t="str">
            <v>N-FPR</v>
          </cell>
          <cell r="AH48" t="str">
            <v>Acer Web cam</v>
          </cell>
          <cell r="AL48" t="str">
            <v>6 Cell</v>
          </cell>
          <cell r="AM48" t="str">
            <v>Vista Home Premium</v>
          </cell>
          <cell r="AO48" t="str">
            <v>N</v>
          </cell>
          <cell r="AP48" t="str">
            <v>N</v>
          </cell>
          <cell r="AQ48" t="str">
            <v>N</v>
          </cell>
          <cell r="AR48" t="str">
            <v>1 year Int Traveller</v>
          </cell>
        </row>
        <row r="49">
          <cell r="G49" t="str">
            <v>HPDV-3 - 2111TX</v>
          </cell>
          <cell r="H49">
            <v>2849</v>
          </cell>
          <cell r="I49">
            <v>2707</v>
          </cell>
          <cell r="J49">
            <v>2625.79</v>
          </cell>
          <cell r="L49" t="str">
            <v>13.3" HD LED BL</v>
          </cell>
          <cell r="O49" t="str">
            <v>P7370</v>
          </cell>
          <cell r="R49" t="str">
            <v>2048MB (2x1024)</v>
          </cell>
          <cell r="S49" t="str">
            <v>320GB / 5400rpm</v>
          </cell>
          <cell r="V49" t="str">
            <v xml:space="preserve">DVD Recordable </v>
          </cell>
          <cell r="Y49" t="str">
            <v>NVIDIA Quadro® FX 770M (512MB)</v>
          </cell>
          <cell r="AB49" t="str">
            <v>802.11b/g</v>
          </cell>
          <cell r="AC49" t="str">
            <v>N</v>
          </cell>
          <cell r="AD49" t="str">
            <v>Y-BT</v>
          </cell>
          <cell r="AF49" t="str">
            <v>N-FPR</v>
          </cell>
          <cell r="AH49" t="str">
            <v>Y-Cam</v>
          </cell>
          <cell r="AL49" t="str">
            <v>6 Cell 2.6 Ah</v>
          </cell>
          <cell r="AM49" t="str">
            <v>Vista Home Premium</v>
          </cell>
          <cell r="AO49" t="str">
            <v>N</v>
          </cell>
          <cell r="AP49" t="str">
            <v>N</v>
          </cell>
          <cell r="AQ49" t="str">
            <v>N</v>
          </cell>
          <cell r="AR49" t="str">
            <v>1 Year Parts &amp; Labour</v>
          </cell>
        </row>
        <row r="50">
          <cell r="G50" t="str">
            <v>HP5310s - VT204PA#UUF</v>
          </cell>
          <cell r="H50">
            <v>3199</v>
          </cell>
          <cell r="I50">
            <v>3055</v>
          </cell>
          <cell r="J50">
            <v>2963.35</v>
          </cell>
          <cell r="L50" t="str">
            <v>13.3" HD LED BL</v>
          </cell>
          <cell r="O50" t="str">
            <v>SP9300</v>
          </cell>
          <cell r="R50" t="str">
            <v>2048MB (1x2048)</v>
          </cell>
          <cell r="S50" t="str">
            <v>320GB / 5400rpm</v>
          </cell>
          <cell r="V50" t="str">
            <v>Open</v>
          </cell>
          <cell r="Y50" t="str">
            <v>Intel Integrated Graphics X4500</v>
          </cell>
          <cell r="AB50" t="str">
            <v>Intel 4965 agn</v>
          </cell>
          <cell r="AC50" t="str">
            <v>N</v>
          </cell>
          <cell r="AD50" t="str">
            <v>Y-BT</v>
          </cell>
          <cell r="AF50" t="str">
            <v>Y-FPR</v>
          </cell>
          <cell r="AH50" t="str">
            <v>Y-Cam</v>
          </cell>
          <cell r="AL50" t="str">
            <v>4 Cell</v>
          </cell>
          <cell r="AM50" t="str">
            <v>Vista-B32</v>
          </cell>
          <cell r="AO50" t="str">
            <v>N</v>
          </cell>
          <cell r="AP50" t="str">
            <v>N</v>
          </cell>
          <cell r="AQ50" t="str">
            <v>N</v>
          </cell>
          <cell r="AR50" t="str">
            <v>1 Year Parts &amp; Labour</v>
          </cell>
        </row>
        <row r="51">
          <cell r="G51" t="str">
            <v>HP8440p - WR022PA#UUF</v>
          </cell>
          <cell r="H51">
            <v>4699</v>
          </cell>
          <cell r="I51">
            <v>4629</v>
          </cell>
          <cell r="J51">
            <v>4190.13</v>
          </cell>
          <cell r="L51" t="str">
            <v>14.0 LED Backlit HD Anti Glare</v>
          </cell>
          <cell r="O51" t="str">
            <v>i5-540M</v>
          </cell>
          <cell r="R51" t="str">
            <v>4GB 1333 MHz DDR3</v>
          </cell>
          <cell r="S51" t="str">
            <v>320GB / 7200rpm</v>
          </cell>
          <cell r="V51" t="str">
            <v xml:space="preserve">DVD Recordable </v>
          </cell>
          <cell r="Y51" t="str">
            <v>nVidia NVS 3100M</v>
          </cell>
          <cell r="AB51" t="str">
            <v>WLAN 802.11a/b/g/n I2</v>
          </cell>
          <cell r="AC51" t="str">
            <v>No WWAN</v>
          </cell>
          <cell r="AD51" t="str">
            <v>Y-BT</v>
          </cell>
          <cell r="AF51" t="str">
            <v>Y-FPR</v>
          </cell>
          <cell r="AH51" t="str">
            <v>Y-CAM</v>
          </cell>
          <cell r="AL51" t="str">
            <v>6 Cell</v>
          </cell>
          <cell r="AM51" t="str">
            <v>Microsoft Windows7 Pro 64</v>
          </cell>
          <cell r="AN51" t="str">
            <v>Yes</v>
          </cell>
          <cell r="AO51" t="str">
            <v>N</v>
          </cell>
          <cell r="AP51" t="str">
            <v>N</v>
          </cell>
          <cell r="AQ51" t="str">
            <v>N</v>
          </cell>
          <cell r="AR51" t="str">
            <v>3 Year onsite</v>
          </cell>
        </row>
        <row r="52">
          <cell r="G52" t="str">
            <v>HP4420s - WT695PA#UUF</v>
          </cell>
          <cell r="H52">
            <v>2199</v>
          </cell>
          <cell r="I52">
            <v>2037</v>
          </cell>
          <cell r="J52">
            <v>1975.8899999999999</v>
          </cell>
          <cell r="L52" t="str">
            <v>14.0 LED Backlit HD Anti Glare</v>
          </cell>
          <cell r="O52" t="str">
            <v>i3-330M</v>
          </cell>
          <cell r="R52" t="str">
            <v>2GB</v>
          </cell>
          <cell r="S52" t="str">
            <v>320GB / 7200rpm</v>
          </cell>
          <cell r="V52" t="str">
            <v xml:space="preserve">DVD Recordable </v>
          </cell>
          <cell r="Y52" t="str">
            <v>Intel Integrated Graphics X4500</v>
          </cell>
          <cell r="AB52" t="str">
            <v>WLAN 802.11a/b/g/n I2</v>
          </cell>
          <cell r="AC52" t="str">
            <v>No WWAN</v>
          </cell>
          <cell r="AD52" t="str">
            <v>Y-BT</v>
          </cell>
          <cell r="AF52" t="str">
            <v>N-FPR</v>
          </cell>
          <cell r="AH52" t="str">
            <v>Y-Cam</v>
          </cell>
          <cell r="AL52" t="str">
            <v>6 Cell</v>
          </cell>
          <cell r="AM52" t="str">
            <v>DOS</v>
          </cell>
          <cell r="AO52" t="str">
            <v>N</v>
          </cell>
          <cell r="AP52" t="str">
            <v>N</v>
          </cell>
          <cell r="AQ52" t="str">
            <v>N</v>
          </cell>
          <cell r="AR52" t="str">
            <v>1 Year Parts &amp; Labour</v>
          </cell>
        </row>
        <row r="53">
          <cell r="G53" t="str">
            <v>HP4420s - WW371PA#UUF</v>
          </cell>
          <cell r="H53">
            <v>2599</v>
          </cell>
          <cell r="I53">
            <v>2490</v>
          </cell>
          <cell r="J53">
            <v>2315.2999999999997</v>
          </cell>
          <cell r="L53" t="str">
            <v>14.0 LED Backlit HD Anti Glare</v>
          </cell>
          <cell r="O53" t="str">
            <v>i3-330M</v>
          </cell>
          <cell r="R53" t="str">
            <v>2GB</v>
          </cell>
          <cell r="S53" t="str">
            <v>320GB / 7200rpm</v>
          </cell>
          <cell r="V53" t="str">
            <v xml:space="preserve">DVD Recordable </v>
          </cell>
          <cell r="Y53" t="str">
            <v>Intel Integrated Graphics X4500</v>
          </cell>
          <cell r="AB53" t="str">
            <v>WLAN 802.11a/b/g/n I2</v>
          </cell>
          <cell r="AC53" t="str">
            <v>No WWAN</v>
          </cell>
          <cell r="AD53" t="str">
            <v>Y-BT</v>
          </cell>
          <cell r="AF53" t="str">
            <v>N-FPR</v>
          </cell>
          <cell r="AH53" t="str">
            <v>Y-Cam</v>
          </cell>
          <cell r="AL53" t="str">
            <v>6 Cell</v>
          </cell>
          <cell r="AM53" t="str">
            <v>Genuine Windows 7 Professional 32</v>
          </cell>
          <cell r="AN53" t="str">
            <v>Yes</v>
          </cell>
          <cell r="AO53" t="str">
            <v>N</v>
          </cell>
          <cell r="AP53" t="str">
            <v>N</v>
          </cell>
          <cell r="AQ53" t="str">
            <v>N</v>
          </cell>
          <cell r="AR53" t="str">
            <v>1 Year Parts &amp; Labour</v>
          </cell>
        </row>
        <row r="54">
          <cell r="G54" t="str">
            <v>HP6440b - WG563PA#UUF</v>
          </cell>
          <cell r="H54">
            <v>3999</v>
          </cell>
          <cell r="I54">
            <v>3719</v>
          </cell>
          <cell r="J54">
            <v>3607.43</v>
          </cell>
          <cell r="L54" t="str">
            <v>14.0 LED Backlit HD Anti Glare</v>
          </cell>
          <cell r="O54" t="str">
            <v>i5-520M</v>
          </cell>
          <cell r="R54" t="str">
            <v>2GB</v>
          </cell>
          <cell r="S54" t="str">
            <v>250GB / 7200rpm</v>
          </cell>
          <cell r="V54" t="str">
            <v xml:space="preserve">DVD Recordable </v>
          </cell>
          <cell r="Y54" t="str">
            <v>ATI Mobility Radeon HD 4550</v>
          </cell>
          <cell r="AB54" t="str">
            <v>Realtek 802.11bgn 1x2</v>
          </cell>
          <cell r="AC54" t="str">
            <v>NO WWAN</v>
          </cell>
          <cell r="AD54" t="str">
            <v>Y-BT</v>
          </cell>
          <cell r="AF54" t="str">
            <v>Y-FPR</v>
          </cell>
          <cell r="AH54" t="str">
            <v>N-CAM</v>
          </cell>
          <cell r="AL54" t="str">
            <v>6 Cell</v>
          </cell>
          <cell r="AM54" t="str">
            <v>Genuine Windows 7 Professional 32</v>
          </cell>
          <cell r="AN54" t="str">
            <v>Yes</v>
          </cell>
          <cell r="AO54" t="str">
            <v>N</v>
          </cell>
          <cell r="AP54" t="str">
            <v>N</v>
          </cell>
          <cell r="AQ54" t="str">
            <v>N</v>
          </cell>
          <cell r="AR54" t="str">
            <v>1 Year Parts &amp; Labour</v>
          </cell>
        </row>
        <row r="55">
          <cell r="G55" t="str">
            <v>HPX200 - VA228PA#UUF</v>
          </cell>
          <cell r="H55">
            <v>6999</v>
          </cell>
          <cell r="I55">
            <v>6488</v>
          </cell>
          <cell r="J55">
            <v>6293.36</v>
          </cell>
          <cell r="L55" t="str">
            <v>12.1" WXGA</v>
          </cell>
          <cell r="O55" t="str">
            <v>SL9400</v>
          </cell>
          <cell r="R55" t="str">
            <v>4096MB (2x2048)</v>
          </cell>
          <cell r="S55" t="str">
            <v>320GB / 5400rpm</v>
          </cell>
          <cell r="V55" t="str">
            <v xml:space="preserve">DVD Recordable </v>
          </cell>
          <cell r="Y55" t="str">
            <v>Intel Integrated Graphics X4500</v>
          </cell>
          <cell r="AB55" t="str">
            <v>WLAN 802.11a/b/g/n I2</v>
          </cell>
          <cell r="AC55" t="str">
            <v>NO WWAN</v>
          </cell>
          <cell r="AD55" t="str">
            <v>Y-BT</v>
          </cell>
          <cell r="AF55" t="str">
            <v>Y-FPR</v>
          </cell>
          <cell r="AH55" t="str">
            <v>Y-Cam</v>
          </cell>
          <cell r="AL55" t="str">
            <v>3 Cell</v>
          </cell>
          <cell r="AM55" t="str">
            <v>Genuine Windows 7 Professional 32</v>
          </cell>
          <cell r="AN55" t="str">
            <v>Yes</v>
          </cell>
          <cell r="AO55" t="str">
            <v>N</v>
          </cell>
          <cell r="AP55" t="str">
            <v>N</v>
          </cell>
          <cell r="AQ55" t="str">
            <v>N</v>
          </cell>
          <cell r="AR55" t="str">
            <v>3  Year Parts &amp; Labour</v>
          </cell>
        </row>
        <row r="56">
          <cell r="G56" t="str">
            <v>HP2530p - WF060PA#UUF</v>
          </cell>
          <cell r="H56">
            <v>6999</v>
          </cell>
          <cell r="I56">
            <v>6488</v>
          </cell>
          <cell r="J56">
            <v>6293.36</v>
          </cell>
          <cell r="L56" t="str">
            <v>12.1" WXGA</v>
          </cell>
          <cell r="O56" t="str">
            <v>SL9400</v>
          </cell>
          <cell r="R56" t="str">
            <v>4096MB (2x2048)</v>
          </cell>
          <cell r="S56" t="str">
            <v>250GB 5400rpm</v>
          </cell>
          <cell r="V56" t="str">
            <v xml:space="preserve">DVD Recordable </v>
          </cell>
          <cell r="Y56" t="str">
            <v>Intel Integrated Graphics X4500</v>
          </cell>
          <cell r="AB56" t="str">
            <v>802.11b/g</v>
          </cell>
          <cell r="AC56" t="str">
            <v>NO WWAN</v>
          </cell>
          <cell r="AD56" t="str">
            <v>Y-BT</v>
          </cell>
          <cell r="AF56" t="str">
            <v>Y-FPR</v>
          </cell>
          <cell r="AH56" t="str">
            <v>Y-Cam</v>
          </cell>
          <cell r="AL56" t="str">
            <v>3 Cell</v>
          </cell>
          <cell r="AM56" t="str">
            <v>Genuine Windows 7 Professional 32</v>
          </cell>
          <cell r="AN56" t="str">
            <v>Yes</v>
          </cell>
          <cell r="AO56" t="str">
            <v>N</v>
          </cell>
          <cell r="AP56" t="str">
            <v>N</v>
          </cell>
          <cell r="AQ56" t="str">
            <v>N</v>
          </cell>
          <cell r="AR56" t="str">
            <v>3 Year onsite</v>
          </cell>
        </row>
        <row r="57">
          <cell r="G57" t="str">
            <v>HP2730p - WF061PA#UUF</v>
          </cell>
          <cell r="H57">
            <v>7699</v>
          </cell>
          <cell r="I57">
            <v>7160</v>
          </cell>
          <cell r="J57">
            <v>6945.2</v>
          </cell>
          <cell r="L57" t="str">
            <v>12.1" WXGA</v>
          </cell>
          <cell r="O57" t="str">
            <v>SL9400</v>
          </cell>
          <cell r="R57" t="str">
            <v>4096MB (2x2048)</v>
          </cell>
          <cell r="S57" t="str">
            <v>128 GB SSD Hard Drive</v>
          </cell>
          <cell r="V57" t="str">
            <v xml:space="preserve">DVD Recordable </v>
          </cell>
          <cell r="Y57" t="str">
            <v>Intel Integrated Graphics X4500</v>
          </cell>
          <cell r="AB57" t="str">
            <v>802.11b/g</v>
          </cell>
          <cell r="AC57" t="str">
            <v>NO WWAN</v>
          </cell>
          <cell r="AD57" t="str">
            <v>Y-BT</v>
          </cell>
          <cell r="AF57" t="str">
            <v>Y-FPR</v>
          </cell>
          <cell r="AH57" t="str">
            <v>Y-Cam</v>
          </cell>
          <cell r="AL57" t="str">
            <v>6 Cell</v>
          </cell>
          <cell r="AM57" t="str">
            <v>Genuine Windows 7 Professional 32</v>
          </cell>
          <cell r="AN57" t="str">
            <v>Yes</v>
          </cell>
          <cell r="AO57" t="str">
            <v>N</v>
          </cell>
          <cell r="AP57" t="str">
            <v>N</v>
          </cell>
          <cell r="AQ57" t="str">
            <v>N</v>
          </cell>
          <cell r="AR57" t="str">
            <v>3 Year onsite</v>
          </cell>
        </row>
        <row r="58">
          <cell r="G58" t="str">
            <v>HP8540w - WW428PA#UUF</v>
          </cell>
          <cell r="H58">
            <v>7999</v>
          </cell>
          <cell r="I58">
            <v>7439</v>
          </cell>
          <cell r="J58">
            <v>7215.83</v>
          </cell>
          <cell r="L58" t="str">
            <v>15.6 LED Backlit HD Anti Glare</v>
          </cell>
          <cell r="O58" t="str">
            <v>i7-620M</v>
          </cell>
          <cell r="R58" t="str">
            <v>4GB 1333 MHz DDR3</v>
          </cell>
          <cell r="S58" t="str">
            <v>500GB / 7200rpm</v>
          </cell>
          <cell r="V58" t="str">
            <v xml:space="preserve">DVD Recordable </v>
          </cell>
          <cell r="Y58" t="str">
            <v>Intel Integrated Graphics X4500</v>
          </cell>
          <cell r="AB58" t="str">
            <v>WLAN 802.11a/b/g/n I2</v>
          </cell>
          <cell r="AC58" t="str">
            <v>NO WWAN</v>
          </cell>
          <cell r="AD58" t="str">
            <v>Y-BT</v>
          </cell>
          <cell r="AF58" t="str">
            <v>Y-FPR</v>
          </cell>
          <cell r="AH58" t="str">
            <v>Y-Cam</v>
          </cell>
          <cell r="AL58" t="str">
            <v>6 Cell</v>
          </cell>
          <cell r="AM58" t="str">
            <v>Genuine Windows 7 Professional 32</v>
          </cell>
          <cell r="AN58" t="str">
            <v>Yes</v>
          </cell>
          <cell r="AO58" t="str">
            <v>N</v>
          </cell>
          <cell r="AP58" t="str">
            <v>N</v>
          </cell>
          <cell r="AQ58" t="str">
            <v>N</v>
          </cell>
          <cell r="AR58" t="str">
            <v>3 Year onsite</v>
          </cell>
        </row>
        <row r="59">
          <cell r="G59" t="str">
            <v>HP8740w - WZ035PA#UUF</v>
          </cell>
          <cell r="H59">
            <v>9999</v>
          </cell>
          <cell r="I59">
            <v>9299</v>
          </cell>
          <cell r="J59">
            <v>9020.0300000000007</v>
          </cell>
          <cell r="L59" t="str">
            <v>17"WUXGA</v>
          </cell>
          <cell r="O59" t="str">
            <v>i7-720QM</v>
          </cell>
          <cell r="R59" t="str">
            <v>8GB 1333 MHz DDR4</v>
          </cell>
          <cell r="S59" t="str">
            <v>500GB / 7200rpm</v>
          </cell>
          <cell r="V59" t="str">
            <v xml:space="preserve">DVD Recordable </v>
          </cell>
          <cell r="Y59" t="str">
            <v>ATI FirePro M7820 (1GB)</v>
          </cell>
          <cell r="AB59" t="str">
            <v>WLAN 802.11a/b/g/n I2</v>
          </cell>
          <cell r="AC59" t="str">
            <v>NO WWAN</v>
          </cell>
          <cell r="AD59" t="str">
            <v>Y-BT</v>
          </cell>
          <cell r="AF59" t="str">
            <v>Y-FPR</v>
          </cell>
          <cell r="AH59" t="str">
            <v>Y-Cam</v>
          </cell>
          <cell r="AL59" t="str">
            <v>8 Cell Hybrid</v>
          </cell>
          <cell r="AM59" t="str">
            <v>Genuine Windows 7 Professional 32</v>
          </cell>
          <cell r="AN59" t="str">
            <v>Yes</v>
          </cell>
          <cell r="AO59" t="str">
            <v>N</v>
          </cell>
          <cell r="AP59" t="str">
            <v>N</v>
          </cell>
          <cell r="AQ59" t="str">
            <v>N</v>
          </cell>
          <cell r="AR59" t="str">
            <v>3 Year onsite</v>
          </cell>
        </row>
        <row r="60">
          <cell r="G60" t="str">
            <v>HP4420s - XP862PA#UUF</v>
          </cell>
          <cell r="H60">
            <v>2699</v>
          </cell>
          <cell r="I60">
            <v>2490</v>
          </cell>
          <cell r="J60">
            <v>2415.2999999999997</v>
          </cell>
          <cell r="L60" t="str">
            <v>14.0 LED Backlit HD Anti Glare</v>
          </cell>
          <cell r="O60" t="str">
            <v>i3-350M</v>
          </cell>
          <cell r="R60" t="str">
            <v>2GB</v>
          </cell>
          <cell r="S60" t="str">
            <v>320GB / 7200rpm</v>
          </cell>
          <cell r="V60" t="str">
            <v xml:space="preserve">DVD Recordable </v>
          </cell>
          <cell r="Y60" t="str">
            <v>Intel Integrated Graphics X4500</v>
          </cell>
          <cell r="AB60" t="str">
            <v>WLAN 802.11a/b/g/n I2</v>
          </cell>
          <cell r="AC60" t="str">
            <v>No WWAN</v>
          </cell>
          <cell r="AD60" t="str">
            <v>Y-BT</v>
          </cell>
          <cell r="AF60" t="str">
            <v>N-FPR</v>
          </cell>
          <cell r="AH60" t="str">
            <v>Y-Cam</v>
          </cell>
          <cell r="AL60" t="str">
            <v>6 Cell</v>
          </cell>
          <cell r="AM60" t="str">
            <v>Genuine Windows 7 Professional 32</v>
          </cell>
          <cell r="AN60" t="str">
            <v>Yes</v>
          </cell>
          <cell r="AO60" t="str">
            <v>N</v>
          </cell>
          <cell r="AP60" t="str">
            <v>N</v>
          </cell>
          <cell r="AQ60" t="str">
            <v>N</v>
          </cell>
          <cell r="AR60" t="str">
            <v>1 Year Parts &amp; Labour</v>
          </cell>
        </row>
        <row r="61">
          <cell r="G61" t="str">
            <v>HP4421s - WW370PA#UUF</v>
          </cell>
          <cell r="H61">
            <v>2899</v>
          </cell>
          <cell r="I61">
            <v>2696</v>
          </cell>
          <cell r="J61">
            <v>2615.12</v>
          </cell>
          <cell r="L61" t="str">
            <v>14.0 LED Backlit HD Anti Glare</v>
          </cell>
          <cell r="O61" t="str">
            <v>i3-350M</v>
          </cell>
          <cell r="R61" t="str">
            <v>2GB</v>
          </cell>
          <cell r="S61" t="str">
            <v>320GB / 7200rpm</v>
          </cell>
          <cell r="V61" t="str">
            <v xml:space="preserve">DVD Recordable </v>
          </cell>
          <cell r="Y61" t="str">
            <v>ATI Mobility Radeon HD 45300 (512MB)</v>
          </cell>
          <cell r="AB61" t="str">
            <v>WLAN 802.11a/b/g/n I2</v>
          </cell>
          <cell r="AC61" t="str">
            <v>No WWAN</v>
          </cell>
          <cell r="AD61" t="str">
            <v>Y-BT</v>
          </cell>
          <cell r="AF61" t="str">
            <v>Y-FPR</v>
          </cell>
          <cell r="AH61" t="str">
            <v>Y-Cam</v>
          </cell>
          <cell r="AL61" t="str">
            <v>6 Cell</v>
          </cell>
          <cell r="AM61" t="str">
            <v>Genuine Windows 7 Professional 32</v>
          </cell>
          <cell r="AN61" t="str">
            <v>Yes</v>
          </cell>
          <cell r="AO61" t="str">
            <v>N</v>
          </cell>
          <cell r="AP61" t="str">
            <v>N</v>
          </cell>
          <cell r="AQ61" t="str">
            <v>N</v>
          </cell>
          <cell r="AR61" t="str">
            <v>1 Year Parts &amp; Labour</v>
          </cell>
        </row>
        <row r="62">
          <cell r="G62" t="str">
            <v>HP2540p - XB719PA#UUF</v>
          </cell>
          <cell r="H62">
            <v>6199</v>
          </cell>
          <cell r="I62">
            <v>5839</v>
          </cell>
          <cell r="J62">
            <v>5363.83</v>
          </cell>
          <cell r="L62" t="str">
            <v>12.1" WXGA</v>
          </cell>
          <cell r="O62" t="str">
            <v>i7-640M</v>
          </cell>
          <cell r="R62" t="str">
            <v>4096MB (2x2048)</v>
          </cell>
          <cell r="S62" t="str">
            <v>250GB 5400rpm</v>
          </cell>
          <cell r="V62" t="str">
            <v xml:space="preserve">DVD Recordable </v>
          </cell>
          <cell r="Y62" t="str">
            <v>Intel Integrated Graphics X4500</v>
          </cell>
          <cell r="AB62" t="str">
            <v>802.11b/g</v>
          </cell>
          <cell r="AC62" t="str">
            <v>NO WWAN</v>
          </cell>
          <cell r="AD62" t="str">
            <v>Y-BT</v>
          </cell>
          <cell r="AF62" t="str">
            <v>Y-FPR</v>
          </cell>
          <cell r="AH62" t="str">
            <v>Y-Cam</v>
          </cell>
          <cell r="AL62" t="str">
            <v>3 Cell</v>
          </cell>
          <cell r="AM62" t="str">
            <v>Genuine Windows 7 Professional 32</v>
          </cell>
          <cell r="AN62" t="str">
            <v>Yes</v>
          </cell>
          <cell r="AO62" t="str">
            <v>N</v>
          </cell>
          <cell r="AP62" t="str">
            <v>N</v>
          </cell>
          <cell r="AQ62" t="str">
            <v>N</v>
          </cell>
          <cell r="AR62" t="str">
            <v>3 Year onsite</v>
          </cell>
        </row>
        <row r="63">
          <cell r="G63" t="str">
            <v>HP5220m - XD128PA#UUF</v>
          </cell>
          <cell r="H63">
            <v>3199</v>
          </cell>
          <cell r="I63">
            <v>3068</v>
          </cell>
          <cell r="J63">
            <v>2975.96</v>
          </cell>
          <cell r="L63" t="str">
            <v>12.1" WXGA</v>
          </cell>
          <cell r="O63" t="str">
            <v>i3-350M</v>
          </cell>
          <cell r="R63" t="str">
            <v>2GB</v>
          </cell>
          <cell r="S63" t="str">
            <v>320GB / 7200rpm</v>
          </cell>
          <cell r="V63" t="str">
            <v xml:space="preserve">DVD Recordable </v>
          </cell>
          <cell r="Y63" t="str">
            <v>Intel Integrated Graphics X4500</v>
          </cell>
          <cell r="AB63" t="str">
            <v>802.11b/g</v>
          </cell>
          <cell r="AC63" t="str">
            <v>NO WWAN</v>
          </cell>
          <cell r="AD63" t="str">
            <v>Y-BT</v>
          </cell>
          <cell r="AF63" t="str">
            <v>Y-FPR</v>
          </cell>
          <cell r="AH63" t="str">
            <v>Y-Cam</v>
          </cell>
          <cell r="AL63" t="str">
            <v>6 Cell</v>
          </cell>
          <cell r="AM63" t="str">
            <v>Genuine Windows 7 Professional 32</v>
          </cell>
          <cell r="AN63" t="str">
            <v>Yes</v>
          </cell>
          <cell r="AO63" t="str">
            <v>N</v>
          </cell>
          <cell r="AP63" t="str">
            <v>N</v>
          </cell>
          <cell r="AQ63" t="str">
            <v>N</v>
          </cell>
          <cell r="AR63" t="str">
            <v>3 Year onsite</v>
          </cell>
        </row>
        <row r="64">
          <cell r="G64" t="str">
            <v>HP5220m - XY407PA#UUF</v>
          </cell>
          <cell r="H64">
            <v>2999</v>
          </cell>
          <cell r="I64">
            <v>2789</v>
          </cell>
          <cell r="J64">
            <v>2705.33</v>
          </cell>
          <cell r="L64" t="str">
            <v>12.1" WXGA</v>
          </cell>
          <cell r="O64" t="str">
            <v>i3-370M</v>
          </cell>
          <cell r="R64" t="str">
            <v>2GB</v>
          </cell>
          <cell r="S64" t="str">
            <v>320GB / 7200rpm</v>
          </cell>
          <cell r="V64" t="str">
            <v xml:space="preserve">DVD Recordable </v>
          </cell>
          <cell r="Y64" t="str">
            <v>Intel Integrated Graphics X4500</v>
          </cell>
          <cell r="AB64" t="str">
            <v>802.11b/g</v>
          </cell>
          <cell r="AC64" t="str">
            <v>NO WWAN</v>
          </cell>
          <cell r="AD64" t="str">
            <v>Y-BT</v>
          </cell>
          <cell r="AF64" t="str">
            <v>N-FPR</v>
          </cell>
          <cell r="AH64" t="str">
            <v>Y-Cam</v>
          </cell>
          <cell r="AL64" t="str">
            <v>6 Cell</v>
          </cell>
          <cell r="AM64" t="str">
            <v>Genuine Windows 7 Professional 32</v>
          </cell>
          <cell r="AN64" t="str">
            <v>Yes</v>
          </cell>
          <cell r="AO64" t="str">
            <v>N</v>
          </cell>
          <cell r="AP64" t="str">
            <v>N</v>
          </cell>
          <cell r="AQ64" t="str">
            <v>N</v>
          </cell>
          <cell r="AR64" t="str">
            <v>1 Year Parts &amp; Labour</v>
          </cell>
        </row>
        <row r="65">
          <cell r="G65" t="str">
            <v>HP6450b - XY406PA#UUF</v>
          </cell>
          <cell r="H65">
            <v>3499</v>
          </cell>
          <cell r="I65">
            <v>3254</v>
          </cell>
          <cell r="J65">
            <v>3156.38</v>
          </cell>
          <cell r="L65" t="str">
            <v>14.0 LED Backlit HD Anti Glare</v>
          </cell>
          <cell r="O65" t="str">
            <v>i5-560M</v>
          </cell>
          <cell r="R65" t="str">
            <v>4GB</v>
          </cell>
          <cell r="S65" t="str">
            <v>320GB / 7200rpm</v>
          </cell>
          <cell r="V65" t="str">
            <v xml:space="preserve">DVD Recordable </v>
          </cell>
          <cell r="Y65" t="str">
            <v>Intel Integrated Graphics X4500</v>
          </cell>
          <cell r="AB65" t="str">
            <v>802.11b/g</v>
          </cell>
          <cell r="AC65" t="str">
            <v>NO WWAN</v>
          </cell>
          <cell r="AD65" t="str">
            <v>Y-BT</v>
          </cell>
          <cell r="AF65" t="str">
            <v>Y-FPR</v>
          </cell>
          <cell r="AH65" t="str">
            <v>Y-Cam</v>
          </cell>
          <cell r="AL65" t="str">
            <v>6 Cell</v>
          </cell>
          <cell r="AM65" t="str">
            <v>Genuine Windows 7 Professional 32</v>
          </cell>
          <cell r="AN65" t="str">
            <v>Yes</v>
          </cell>
          <cell r="AO65" t="str">
            <v>N</v>
          </cell>
          <cell r="AP65" t="str">
            <v>N</v>
          </cell>
          <cell r="AQ65" t="str">
            <v>N</v>
          </cell>
          <cell r="AR65" t="str">
            <v>1 Year Parts &amp; Labour</v>
          </cell>
        </row>
        <row r="66">
          <cell r="G66" t="str">
            <v>HP8440p - XY409PA#UUF</v>
          </cell>
          <cell r="H66">
            <v>4299</v>
          </cell>
          <cell r="I66">
            <v>3998</v>
          </cell>
          <cell r="J66">
            <v>3878.06</v>
          </cell>
          <cell r="L66" t="str">
            <v>14.0 LED Backlit HD Anti Glare</v>
          </cell>
          <cell r="O66" t="str">
            <v>i5-540M</v>
          </cell>
          <cell r="R66" t="str">
            <v>4GB</v>
          </cell>
          <cell r="S66" t="str">
            <v>320GB / 7200rpm</v>
          </cell>
          <cell r="V66" t="str">
            <v xml:space="preserve">DVD Recordable </v>
          </cell>
          <cell r="Y66" t="str">
            <v>nVidia NVS 3100M 512MB</v>
          </cell>
          <cell r="AB66" t="str">
            <v>802.11b/g</v>
          </cell>
          <cell r="AC66" t="str">
            <v>NO WWAN</v>
          </cell>
          <cell r="AD66" t="str">
            <v>Y-BT</v>
          </cell>
          <cell r="AF66" t="str">
            <v>Y-FPR</v>
          </cell>
          <cell r="AH66" t="str">
            <v>Y-Cam</v>
          </cell>
          <cell r="AL66" t="str">
            <v>6 Cell</v>
          </cell>
          <cell r="AM66" t="str">
            <v>Genuine Windows 7 Professional 64</v>
          </cell>
          <cell r="AN66" t="str">
            <v>Yes</v>
          </cell>
          <cell r="AO66" t="str">
            <v>N</v>
          </cell>
          <cell r="AP66" t="str">
            <v>N</v>
          </cell>
          <cell r="AQ66" t="str">
            <v>N</v>
          </cell>
          <cell r="AR66" t="str">
            <v>3 Year onsite</v>
          </cell>
        </row>
        <row r="67">
          <cell r="G67" t="str">
            <v>HP4420s - XY405PA#UUF</v>
          </cell>
          <cell r="H67">
            <v>2499</v>
          </cell>
          <cell r="I67">
            <v>2324</v>
          </cell>
          <cell r="J67">
            <v>2254.2799999999997</v>
          </cell>
          <cell r="L67" t="str">
            <v>14.0 LED Backlit HD Anti Glare</v>
          </cell>
          <cell r="O67" t="str">
            <v>i3-380M</v>
          </cell>
          <cell r="R67" t="str">
            <v>2GB</v>
          </cell>
          <cell r="S67" t="str">
            <v>320GB / 7200rpm</v>
          </cell>
          <cell r="V67" t="str">
            <v xml:space="preserve">DVD Recordable </v>
          </cell>
          <cell r="Y67" t="str">
            <v>Intel Integrated Graphics X4500</v>
          </cell>
          <cell r="AB67" t="str">
            <v>802.11b/g</v>
          </cell>
          <cell r="AC67" t="str">
            <v>NO WWAN</v>
          </cell>
          <cell r="AD67" t="str">
            <v>Y-BT</v>
          </cell>
          <cell r="AF67" t="str">
            <v>N-FPR</v>
          </cell>
          <cell r="AH67" t="str">
            <v>Y-Cam</v>
          </cell>
          <cell r="AL67" t="str">
            <v>6 Cell</v>
          </cell>
          <cell r="AM67" t="str">
            <v>Genuine Windows 7 Professional 32</v>
          </cell>
          <cell r="AN67" t="str">
            <v>Yes</v>
          </cell>
          <cell r="AO67" t="str">
            <v>N</v>
          </cell>
          <cell r="AP67" t="str">
            <v>N</v>
          </cell>
          <cell r="AQ67" t="str">
            <v>N</v>
          </cell>
          <cell r="AR67" t="str">
            <v>1 Year Parts &amp; Labour</v>
          </cell>
        </row>
      </sheetData>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da"/>
      <sheetName val="End To End IT Issue"/>
      <sheetName val="CCR Schedule"/>
      <sheetName val="Maximize Activator"/>
      <sheetName val="reengineering Metrics"/>
      <sheetName val="Focus Model Sum"/>
      <sheetName val="Beat Dell"/>
      <sheetName val="Direct TTLMetrics"/>
      <sheetName val="SMB Metrics"/>
      <sheetName val="Shop Metrics"/>
      <sheetName val="LE Metrics"/>
      <sheetName val="VAR Metrics"/>
      <sheetName val="BusinessShop "/>
      <sheetName val="SalesActionItem"/>
      <sheetName val="MultipleBrand"/>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R12">
            <v>35</v>
          </cell>
        </row>
      </sheetData>
      <sheetData sheetId="13" refreshError="1"/>
      <sheetData sheetId="14" refreshError="1"/>
      <sheetData sheetId="1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s"/>
      <sheetName val="Schedule"/>
      <sheetName val="FHC Components"/>
      <sheetName val="1.Cypress Point MT"/>
      <sheetName val="2.Pine Valley SFF"/>
      <sheetName val="3.Mission Hills MLK"/>
      <sheetName val="4.Eagleton"/>
      <sheetName val="5.Princeville"/>
      <sheetName val="6.Olympic"/>
    </sheetNames>
    <sheetDataSet>
      <sheetData sheetId="0" refreshError="1"/>
      <sheetData sheetId="1" refreshError="1"/>
      <sheetData sheetId="2">
        <row r="70">
          <cell r="H70" t="str">
            <v>Intel HD4000</v>
          </cell>
        </row>
        <row r="71">
          <cell r="H71" t="str">
            <v>nVidia N13 P DDR5</v>
          </cell>
        </row>
        <row r="72">
          <cell r="H72" t="str">
            <v>nVidia  GeForce GT 640M 2GB DDR5</v>
          </cell>
        </row>
        <row r="79">
          <cell r="H79" t="str">
            <v>* Per C. Camiletti 11/16/11 e-mail - nVidia 1GB option not available until 3-4 mos. Post-RTS - on 11/28/11 RH moved all nVidia 1GB to nVidia 2GB - will add 1GB FHCs back when available as necessary</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Key Actions"/>
      <sheetName val="Scorecard"/>
      <sheetName val="Colour Charts"/>
      <sheetName val="Master"/>
      <sheetName val="Oct Act"/>
      <sheetName val="Oct Bridge"/>
      <sheetName val="Nov Assess"/>
      <sheetName val="Nov Roadmap"/>
      <sheetName val="3Q06FY Assess"/>
      <sheetName val="3Q06FY Roadmap"/>
      <sheetName val="Portfolio Nov"/>
      <sheetName val="Portfolio Dec"/>
      <sheetName val="3QFY Express"/>
      <sheetName val="Express"/>
      <sheetName val="Express 2"/>
      <sheetName val="Run rate Plan"/>
      <sheetName val="Run rate Actions"/>
      <sheetName val="Resller Program - Dist"/>
      <sheetName val="Reseller Prog T1_T2"/>
      <sheetName val="Lead Depend"/>
      <sheetName val="Top 10 Acq_Ret"/>
      <sheetName val="TOS"/>
      <sheetName val="3QFY Exp Asmt"/>
      <sheetName val="Top 25 Cust"/>
      <sheetName val="2Q06FY Assess"/>
      <sheetName val="Qtr CTC"/>
      <sheetName val="2Q06FY Roadmap"/>
      <sheetName val=" Exp Bridge"/>
      <sheetName val=" Exp Roadmap"/>
      <sheetName val="Non BMC"/>
      <sheetName val="Resources"/>
      <sheetName val="Express Metrics"/>
      <sheetName val="Metrics"/>
      <sheetName val="BS Fcst"/>
      <sheetName val="AR Aging"/>
      <sheetName val="Key Rec"/>
      <sheetName val="DSO Top10"/>
      <sheetName val="Exp Bridge"/>
      <sheetName val="Inv&amp; Capital"/>
      <sheetName val="Cash"/>
      <sheetName val="Action"/>
      <sheetName val="Backup"/>
      <sheetName val="Monthly Assess CTC"/>
      <sheetName val="Head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L"/>
      <sheetName val="SVR"/>
      <sheetName val="PWS"/>
      <sheetName val="SS"/>
      <sheetName val="Sheet3"/>
      <sheetName val="Sheet4"/>
      <sheetName val="Sheet2"/>
    </sheetNames>
    <sheetDataSet>
      <sheetData sheetId="0" refreshError="1"/>
      <sheetData sheetId="1" refreshError="1"/>
      <sheetData sheetId="2" refreshError="1"/>
      <sheetData sheetId="3" refreshError="1"/>
      <sheetData sheetId="4" refreshError="1">
        <row r="76">
          <cell r="I76">
            <v>23564</v>
          </cell>
        </row>
      </sheetData>
      <sheetData sheetId="5" refreshError="1"/>
      <sheetData sheetId="6" refreshError="1"/>
      <sheetData sheetId="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re pack list"/>
      <sheetName val="Q1'03 revisions"/>
      <sheetName val="Q4'03 revisions"/>
    </sheetNames>
    <sheetDataSet>
      <sheetData sheetId="0" refreshError="1">
        <row r="2">
          <cell r="A2" t="str">
            <v>146196-B22</v>
          </cell>
          <cell r="B2" t="str">
            <v>Tape Mechanism</v>
          </cell>
          <cell r="C2" t="str">
            <v>DLT DRIVES</v>
          </cell>
          <cell r="D2" t="str">
            <v>DLT 4080 DRV, INT CRB ALL</v>
          </cell>
          <cell r="E2" t="str">
            <v>DLT 4080 Drive INT CRB ALL</v>
          </cell>
          <cell r="F2" t="str">
            <v xml:space="preserve">SUST  </v>
          </cell>
          <cell r="G2">
            <v>37986</v>
          </cell>
          <cell r="H2" t="str">
            <v>A</v>
          </cell>
          <cell r="I2" t="str">
            <v xml:space="preserve"> </v>
          </cell>
          <cell r="J2" t="str">
            <v>x</v>
          </cell>
        </row>
        <row r="3">
          <cell r="A3" t="str">
            <v>146197-293</v>
          </cell>
          <cell r="B3" t="str">
            <v>Tape Mechanism</v>
          </cell>
          <cell r="C3" t="str">
            <v>DLT DRIVES</v>
          </cell>
          <cell r="D3" t="str">
            <v>DLT 40/80 External JPN2</v>
          </cell>
          <cell r="E3" t="str">
            <v>DLT 4080 DR Ext CRB JPN2</v>
          </cell>
          <cell r="F3" t="str">
            <v xml:space="preserve">SUST  </v>
          </cell>
          <cell r="G3">
            <v>37986</v>
          </cell>
          <cell r="H3" t="str">
            <v>A</v>
          </cell>
          <cell r="I3" t="str">
            <v xml:space="preserve"> </v>
          </cell>
          <cell r="J3" t="str">
            <v>x</v>
          </cell>
        </row>
        <row r="4">
          <cell r="A4" t="str">
            <v>146197-B23</v>
          </cell>
          <cell r="B4" t="str">
            <v>Tape Mechanism</v>
          </cell>
          <cell r="C4" t="str">
            <v>DLT DRIVES</v>
          </cell>
          <cell r="D4" t="str">
            <v>DLT 40/80 External ALL</v>
          </cell>
          <cell r="E4" t="str">
            <v>DLT 40/80GB DR External CRB ALL - Carbon</v>
          </cell>
          <cell r="F4" t="str">
            <v xml:space="preserve">SUST  </v>
          </cell>
          <cell r="G4">
            <v>37986</v>
          </cell>
          <cell r="H4" t="str">
            <v>A</v>
          </cell>
          <cell r="I4" t="str">
            <v xml:space="preserve"> </v>
          </cell>
          <cell r="J4" t="str">
            <v>x</v>
          </cell>
        </row>
        <row r="5">
          <cell r="A5" t="str">
            <v>157766-B22</v>
          </cell>
          <cell r="B5" t="str">
            <v>Tape Mechanism</v>
          </cell>
          <cell r="C5" t="str">
            <v>AIT DRIVES</v>
          </cell>
          <cell r="D5" t="str">
            <v>AIT 50100 DRV, INT CR ALL</v>
          </cell>
          <cell r="E5" t="str">
            <v>AIT 50100 Internal Tape Drive</v>
          </cell>
          <cell r="F5" t="str">
            <v xml:space="preserve">EOL   </v>
          </cell>
          <cell r="G5">
            <v>37894</v>
          </cell>
          <cell r="H5" t="str">
            <v>A</v>
          </cell>
          <cell r="I5" t="str">
            <v xml:space="preserve"> </v>
          </cell>
          <cell r="J5" t="str">
            <v>x</v>
          </cell>
        </row>
        <row r="6">
          <cell r="A6" t="str">
            <v>157767-B32</v>
          </cell>
          <cell r="B6" t="str">
            <v>Tape Mechanism</v>
          </cell>
          <cell r="C6" t="str">
            <v>AIT DRIVES</v>
          </cell>
          <cell r="D6" t="str">
            <v>AIT 50100 DRV, EXT CR INTL</v>
          </cell>
          <cell r="E6" t="str">
            <v>AIT 50100 DRV Ext CR INTL</v>
          </cell>
          <cell r="F6" t="str">
            <v xml:space="preserve">EOL   </v>
          </cell>
          <cell r="G6">
            <v>37894</v>
          </cell>
          <cell r="H6" t="str">
            <v>A</v>
          </cell>
          <cell r="I6" t="str">
            <v xml:space="preserve"> </v>
          </cell>
          <cell r="J6" t="str">
            <v>x</v>
          </cell>
        </row>
        <row r="7">
          <cell r="A7" t="str">
            <v>157769-B22</v>
          </cell>
          <cell r="B7" t="str">
            <v>Tape Mechanism</v>
          </cell>
          <cell r="C7" t="str">
            <v>DDS DRIVES</v>
          </cell>
          <cell r="D7" t="str">
            <v>DAT 20/40 DRV, INT CRB ALL</v>
          </cell>
          <cell r="E7" t="str">
            <v> DAT 2040 DRV Int CRB ALL</v>
          </cell>
          <cell r="F7" t="str">
            <v xml:space="preserve">DISC  </v>
          </cell>
          <cell r="G7">
            <v>37894</v>
          </cell>
          <cell r="H7" t="str">
            <v>A</v>
          </cell>
          <cell r="I7" t="str">
            <v xml:space="preserve"> </v>
          </cell>
          <cell r="J7" t="str">
            <v xml:space="preserve"> </v>
          </cell>
        </row>
        <row r="8">
          <cell r="A8" t="str">
            <v>157770-B32</v>
          </cell>
          <cell r="B8" t="str">
            <v>Tape Mechanism</v>
          </cell>
          <cell r="C8" t="str">
            <v>DDS DRIVES</v>
          </cell>
          <cell r="D8" t="str">
            <v>DAT 20/40 External INTL</v>
          </cell>
          <cell r="E8" t="str">
            <v>DAT 2040 DRV Ext CRB INTL</v>
          </cell>
          <cell r="F8" t="str">
            <v xml:space="preserve">SUST  </v>
          </cell>
          <cell r="G8">
            <v>37924</v>
          </cell>
          <cell r="H8" t="str">
            <v>A</v>
          </cell>
          <cell r="I8" t="str">
            <v xml:space="preserve"> </v>
          </cell>
          <cell r="J8" t="str">
            <v>x</v>
          </cell>
        </row>
        <row r="9">
          <cell r="A9" t="str">
            <v>192103-292</v>
          </cell>
          <cell r="B9" t="str">
            <v>Tape Mechanism</v>
          </cell>
          <cell r="C9" t="str">
            <v>DLT DRIVES</v>
          </cell>
          <cell r="D9" t="str">
            <v>SDLT 110/220, External JPN2</v>
          </cell>
          <cell r="E9" t="str">
            <v>SDLT 110 Drive EXT CRB JPN2</v>
          </cell>
          <cell r="F9" t="str">
            <v xml:space="preserve">SUST  </v>
          </cell>
          <cell r="G9">
            <v>37986</v>
          </cell>
          <cell r="H9" t="str">
            <v>A</v>
          </cell>
          <cell r="I9" t="str">
            <v xml:space="preserve"> </v>
          </cell>
          <cell r="J9" t="str">
            <v>x</v>
          </cell>
        </row>
        <row r="10">
          <cell r="A10" t="str">
            <v>192103-B32</v>
          </cell>
          <cell r="B10" t="str">
            <v>Tape Mechanism</v>
          </cell>
          <cell r="C10" t="str">
            <v>DLT DRIVES</v>
          </cell>
          <cell r="D10" t="str">
            <v>SDLT 110/220, External INTL</v>
          </cell>
          <cell r="E10" t="str">
            <v>SDLT 110 Drive EXT CRB INTL</v>
          </cell>
          <cell r="F10" t="str">
            <v xml:space="preserve">SUST  </v>
          </cell>
          <cell r="G10">
            <v>37986</v>
          </cell>
          <cell r="H10" t="str">
            <v>A</v>
          </cell>
          <cell r="I10" t="str">
            <v xml:space="preserve"> </v>
          </cell>
          <cell r="J10" t="str">
            <v>x</v>
          </cell>
        </row>
        <row r="11">
          <cell r="A11" t="str">
            <v>192106-B25</v>
          </cell>
          <cell r="B11" t="str">
            <v>Tape Mechanism</v>
          </cell>
          <cell r="C11" t="str">
            <v>DLT DRIVES</v>
          </cell>
          <cell r="D11" t="str">
            <v>SDLT 110 DRV, INT CRB ALL</v>
          </cell>
          <cell r="E11" t="str">
            <v>SDLT 110 Drive INT CRB ALL</v>
          </cell>
          <cell r="F11" t="str">
            <v xml:space="preserve">SUST  </v>
          </cell>
          <cell r="G11">
            <v>37986</v>
          </cell>
          <cell r="H11" t="str">
            <v>A</v>
          </cell>
          <cell r="I11" t="str">
            <v xml:space="preserve"> </v>
          </cell>
          <cell r="J11" t="str">
            <v>x</v>
          </cell>
        </row>
        <row r="12">
          <cell r="A12" t="str">
            <v>215487-B21</v>
          </cell>
          <cell r="B12" t="str">
            <v>Tape Mechanism</v>
          </cell>
          <cell r="C12" t="str">
            <v>AIT DRIVES</v>
          </cell>
          <cell r="D12" t="str">
            <v>AIT 50GB, HOT PLUG ALL</v>
          </cell>
          <cell r="E12" t="str">
            <v>AIT 50Gb Hot Plug</v>
          </cell>
          <cell r="F12" t="str">
            <v xml:space="preserve">EOL   </v>
          </cell>
          <cell r="G12">
            <v>37894</v>
          </cell>
          <cell r="H12" t="str">
            <v>A</v>
          </cell>
          <cell r="I12" t="str">
            <v xml:space="preserve"> </v>
          </cell>
          <cell r="J12" t="str">
            <v>x</v>
          </cell>
        </row>
        <row r="13">
          <cell r="A13" t="str">
            <v>215488-B21</v>
          </cell>
          <cell r="B13" t="str">
            <v>Tape Mechanism</v>
          </cell>
          <cell r="C13" t="str">
            <v>DDS DRIVES</v>
          </cell>
          <cell r="D13" t="str">
            <v>20/40-GB DAT HP ALL</v>
          </cell>
          <cell r="E13" t="str">
            <v>20/40 GB DAT Hot Plug</v>
          </cell>
          <cell r="F13" t="str">
            <v xml:space="preserve">DISC  </v>
          </cell>
          <cell r="G13">
            <v>37894</v>
          </cell>
          <cell r="H13" t="str">
            <v>A</v>
          </cell>
          <cell r="I13" t="str">
            <v xml:space="preserve"> </v>
          </cell>
          <cell r="J13" t="str">
            <v xml:space="preserve"> </v>
          </cell>
        </row>
        <row r="14">
          <cell r="A14" t="str">
            <v>216884-B21</v>
          </cell>
          <cell r="B14" t="str">
            <v>Tape Mechanism</v>
          </cell>
          <cell r="C14" t="str">
            <v>AIT DRIVES</v>
          </cell>
          <cell r="D14" t="str">
            <v>AIT 35GB, LVD, Int ALL</v>
          </cell>
          <cell r="E14" t="str">
            <v>AIT 35GB LVD Internal Tape Drive</v>
          </cell>
          <cell r="F14" t="str">
            <v xml:space="preserve">EOL   </v>
          </cell>
          <cell r="G14">
            <v>37894</v>
          </cell>
          <cell r="H14" t="str">
            <v>A</v>
          </cell>
          <cell r="I14" t="str">
            <v xml:space="preserve"> </v>
          </cell>
          <cell r="J14" t="str">
            <v>x</v>
          </cell>
        </row>
        <row r="15">
          <cell r="A15" t="str">
            <v>216885-B31</v>
          </cell>
          <cell r="B15" t="str">
            <v>Tape Mechanism</v>
          </cell>
          <cell r="C15" t="str">
            <v>AIT DRIVES</v>
          </cell>
          <cell r="D15" t="str">
            <v>AIT 35/70 LVD External INTL</v>
          </cell>
          <cell r="E15" t="str">
            <v>35 AIT LVD External INTL </v>
          </cell>
          <cell r="F15" t="str">
            <v xml:space="preserve">EOL   </v>
          </cell>
          <cell r="G15">
            <v>37894</v>
          </cell>
          <cell r="H15" t="str">
            <v>A</v>
          </cell>
          <cell r="I15" t="str">
            <v xml:space="preserve"> </v>
          </cell>
          <cell r="J15" t="str">
            <v>x</v>
          </cell>
        </row>
        <row r="16">
          <cell r="A16" t="str">
            <v>216886-B21</v>
          </cell>
          <cell r="B16" t="str">
            <v>Tape Mechanism</v>
          </cell>
          <cell r="C16" t="str">
            <v>AIT DRIVES</v>
          </cell>
          <cell r="D16" t="str">
            <v>AIT 35GB, LVD, HP ALL</v>
          </cell>
          <cell r="E16" t="str">
            <v>AIT 35GB LVD Hot Plug </v>
          </cell>
          <cell r="F16" t="str">
            <v xml:space="preserve">EOL   </v>
          </cell>
          <cell r="G16">
            <v>37894</v>
          </cell>
          <cell r="H16" t="str">
            <v>A</v>
          </cell>
          <cell r="I16" t="str">
            <v xml:space="preserve"> </v>
          </cell>
          <cell r="J16" t="str">
            <v>x</v>
          </cell>
        </row>
        <row r="17">
          <cell r="A17" t="str">
            <v>240603-B21</v>
          </cell>
          <cell r="B17" t="str">
            <v>Infrastructure</v>
          </cell>
          <cell r="C17" t="str">
            <v>Fabric Switch</v>
          </cell>
          <cell r="D17" t="str">
            <v>32 Port SAN 2 GB ALL</v>
          </cell>
          <cell r="E17" t="str">
            <v>SAN Switch 2/32</v>
          </cell>
          <cell r="F17" t="str">
            <v xml:space="preserve">SUST  </v>
          </cell>
          <cell r="G17">
            <v>39506</v>
          </cell>
          <cell r="H17" t="str">
            <v>A</v>
          </cell>
          <cell r="I17" t="str">
            <v xml:space="preserve"> </v>
          </cell>
          <cell r="J17" t="str">
            <v xml:space="preserve"> </v>
          </cell>
        </row>
        <row r="18">
          <cell r="A18" t="str">
            <v>249160-001</v>
          </cell>
          <cell r="B18" t="str">
            <v>Tape Mechanism</v>
          </cell>
          <cell r="C18" t="str">
            <v>AIT DRIVES</v>
          </cell>
          <cell r="D18" t="str">
            <v>AIT 100/200 GB Extrnl US</v>
          </cell>
          <cell r="E18" t="str">
            <v>AIT 100/200 GB Extrnl US</v>
          </cell>
          <cell r="F18" t="str">
            <v xml:space="preserve">EOL   </v>
          </cell>
          <cell r="G18">
            <v>37894</v>
          </cell>
          <cell r="H18" t="str">
            <v>A</v>
          </cell>
          <cell r="I18" t="str">
            <v xml:space="preserve"> </v>
          </cell>
          <cell r="J18" t="str">
            <v>x</v>
          </cell>
        </row>
        <row r="19">
          <cell r="A19" t="str">
            <v>249160-B31</v>
          </cell>
          <cell r="B19" t="str">
            <v>Tape Mechanism</v>
          </cell>
          <cell r="C19" t="str">
            <v>AIT DRIVES</v>
          </cell>
          <cell r="D19" t="str">
            <v>AIT 100/200 GB Extrnl INTL</v>
          </cell>
          <cell r="E19" t="str">
            <v>AIT 100/200 GB Extrnl INTL </v>
          </cell>
          <cell r="F19" t="str">
            <v xml:space="preserve">EOL   </v>
          </cell>
          <cell r="G19">
            <v>37894</v>
          </cell>
          <cell r="H19" t="str">
            <v>A</v>
          </cell>
          <cell r="I19" t="str">
            <v xml:space="preserve"> </v>
          </cell>
          <cell r="J19" t="str">
            <v>x</v>
          </cell>
        </row>
        <row r="20">
          <cell r="A20" t="str">
            <v>249161-B21</v>
          </cell>
          <cell r="B20" t="str">
            <v>Tape Mechanism</v>
          </cell>
          <cell r="C20" t="str">
            <v>AIT DRIVES</v>
          </cell>
          <cell r="D20" t="str">
            <v>AIT 100/200 GB Ht Plg ALL</v>
          </cell>
          <cell r="E20" t="str">
            <v>AIT 100/200 GB Ht Plg ALL</v>
          </cell>
          <cell r="F20" t="str">
            <v xml:space="preserve">EOL   </v>
          </cell>
          <cell r="G20">
            <v>37894</v>
          </cell>
          <cell r="H20" t="str">
            <v>A</v>
          </cell>
          <cell r="I20" t="str">
            <v xml:space="preserve"> </v>
          </cell>
          <cell r="J20" t="str">
            <v>x</v>
          </cell>
        </row>
        <row r="21">
          <cell r="A21" t="str">
            <v>249189-B21</v>
          </cell>
          <cell r="B21" t="str">
            <v>Tape Mechanism</v>
          </cell>
          <cell r="C21" t="str">
            <v>AIT DRIVES</v>
          </cell>
          <cell r="D21" t="str">
            <v>AIT 100/200 GB Intrnl ALL</v>
          </cell>
          <cell r="E21" t="str">
            <v>AIT 100/200 GB Intrnl ALL</v>
          </cell>
          <cell r="F21" t="str">
            <v xml:space="preserve">EOL   </v>
          </cell>
          <cell r="G21">
            <v>37894</v>
          </cell>
          <cell r="H21" t="str">
            <v>A</v>
          </cell>
          <cell r="I21" t="str">
            <v xml:space="preserve"> </v>
          </cell>
          <cell r="J21" t="str">
            <v>x</v>
          </cell>
        </row>
        <row r="22">
          <cell r="A22" t="str">
            <v>254508-B21</v>
          </cell>
          <cell r="B22" t="str">
            <v>Infrastructure</v>
          </cell>
          <cell r="C22" t="str">
            <v>Core Hardware</v>
          </cell>
          <cell r="D22" t="str">
            <v>SW SAN CORE SWTCH/64 ALL</v>
          </cell>
          <cell r="E22" t="str">
            <v/>
          </cell>
          <cell r="F22" t="str">
            <v xml:space="preserve">OBS   </v>
          </cell>
          <cell r="G22">
            <v>37742</v>
          </cell>
          <cell r="H22" t="str">
            <v>O</v>
          </cell>
          <cell r="I22" t="str">
            <v xml:space="preserve"> </v>
          </cell>
          <cell r="J22" t="str">
            <v xml:space="preserve"> </v>
          </cell>
        </row>
        <row r="23">
          <cell r="A23" t="str">
            <v>257319-B21</v>
          </cell>
          <cell r="B23" t="str">
            <v>Tape Mechanism</v>
          </cell>
          <cell r="C23" t="str">
            <v>DLT DRIVES</v>
          </cell>
          <cell r="D23" t="str">
            <v>SDLT 160/320 GB Intrn ALL</v>
          </cell>
          <cell r="E23" t="str">
            <v>SDLT 160/320 GB Intrn ALL</v>
          </cell>
          <cell r="F23" t="str">
            <v xml:space="preserve">SUST  </v>
          </cell>
          <cell r="G23">
            <v>38595</v>
          </cell>
          <cell r="H23" t="str">
            <v>A</v>
          </cell>
          <cell r="I23" t="str">
            <v xml:space="preserve"> </v>
          </cell>
          <cell r="J23" t="str">
            <v xml:space="preserve"> </v>
          </cell>
        </row>
        <row r="24">
          <cell r="A24" t="str">
            <v>257319-B31</v>
          </cell>
          <cell r="B24" t="str">
            <v>Tape Mechanism</v>
          </cell>
          <cell r="C24" t="str">
            <v>DLT DRIVES</v>
          </cell>
          <cell r="D24" t="str">
            <v>SDLT 160/320 GB Extrn INTL</v>
          </cell>
          <cell r="E24" t="str">
            <v>SDLT 160/320 GB Extrn INTL</v>
          </cell>
          <cell r="F24" t="str">
            <v xml:space="preserve">SUST  </v>
          </cell>
          <cell r="G24">
            <v>38595</v>
          </cell>
          <cell r="H24" t="str">
            <v>A</v>
          </cell>
          <cell r="I24" t="str">
            <v xml:space="preserve"> </v>
          </cell>
          <cell r="J24" t="str">
            <v xml:space="preserve"> </v>
          </cell>
        </row>
        <row r="25">
          <cell r="A25" t="str">
            <v>258707-B21</v>
          </cell>
          <cell r="B25" t="str">
            <v>Infrastructure</v>
          </cell>
          <cell r="C25" t="str">
            <v>Fabric Switch</v>
          </cell>
          <cell r="D25" t="str">
            <v>SW SAN Swtch 2/8EL ALL</v>
          </cell>
          <cell r="E25" t="str">
            <v>SAN Switch 2/8 EL, ALL</v>
          </cell>
          <cell r="F25" t="str">
            <v xml:space="preserve">OBS   </v>
          </cell>
          <cell r="G25">
            <v>37741</v>
          </cell>
          <cell r="H25" t="str">
            <v>O</v>
          </cell>
          <cell r="I25" t="str">
            <v xml:space="preserve"> </v>
          </cell>
          <cell r="J25" t="str">
            <v xml:space="preserve"> </v>
          </cell>
        </row>
        <row r="26">
          <cell r="A26" t="str">
            <v>274331-B21</v>
          </cell>
          <cell r="B26" t="str">
            <v>Tape Mechanism</v>
          </cell>
          <cell r="C26" t="str">
            <v>DLT DRIVES</v>
          </cell>
          <cell r="D26" t="str">
            <v>SDLT 110/220 RM All ALL</v>
          </cell>
          <cell r="E26" t="str">
            <v>SDLT 110/220 RM All ALL</v>
          </cell>
          <cell r="F26" t="str">
            <v xml:space="preserve">SUST  </v>
          </cell>
          <cell r="G26">
            <v>37986</v>
          </cell>
          <cell r="H26" t="str">
            <v>A</v>
          </cell>
          <cell r="I26" t="str">
            <v xml:space="preserve"> </v>
          </cell>
          <cell r="J26" t="str">
            <v>x</v>
          </cell>
        </row>
        <row r="27">
          <cell r="A27" t="str">
            <v>274332-B21</v>
          </cell>
          <cell r="B27" t="str">
            <v>Tape Mechanism</v>
          </cell>
          <cell r="C27" t="str">
            <v>DLT DRIVES</v>
          </cell>
          <cell r="D27" t="str">
            <v>DLT 40/80 RM All ALL</v>
          </cell>
          <cell r="E27" t="str">
            <v>DLT 40/80 RM All ALL </v>
          </cell>
          <cell r="F27" t="str">
            <v xml:space="preserve">SUST  </v>
          </cell>
          <cell r="G27">
            <v>37986</v>
          </cell>
          <cell r="H27" t="str">
            <v>A</v>
          </cell>
          <cell r="I27" t="str">
            <v xml:space="preserve"> </v>
          </cell>
          <cell r="J27" t="str">
            <v>x</v>
          </cell>
        </row>
        <row r="28">
          <cell r="A28" t="str">
            <v>274334-B21</v>
          </cell>
          <cell r="B28" t="str">
            <v>Tape Mechanism</v>
          </cell>
          <cell r="C28" t="str">
            <v>DLT DRIVES</v>
          </cell>
          <cell r="D28" t="str">
            <v>SDLT 110 2-DRV RM ALL</v>
          </cell>
          <cell r="F28" t="str">
            <v xml:space="preserve">SUST  </v>
          </cell>
          <cell r="G28">
            <v>37986</v>
          </cell>
          <cell r="H28" t="str">
            <v>A</v>
          </cell>
          <cell r="I28" t="str">
            <v xml:space="preserve"> </v>
          </cell>
          <cell r="J28" t="str">
            <v>x</v>
          </cell>
        </row>
        <row r="29">
          <cell r="A29" t="str">
            <v>274335-B21</v>
          </cell>
          <cell r="B29" t="str">
            <v>Tape Mechanism</v>
          </cell>
          <cell r="C29" t="str">
            <v>DLT DRIVES</v>
          </cell>
          <cell r="D29" t="str">
            <v>DLT 40/80 2-DRV RM ALL</v>
          </cell>
          <cell r="F29" t="str">
            <v xml:space="preserve">SUST  </v>
          </cell>
          <cell r="G29">
            <v>37986</v>
          </cell>
          <cell r="H29" t="str">
            <v>A</v>
          </cell>
          <cell r="I29" t="str">
            <v xml:space="preserve"> </v>
          </cell>
          <cell r="J29" t="str">
            <v>x</v>
          </cell>
        </row>
        <row r="30">
          <cell r="A30" t="str">
            <v>274336-B21</v>
          </cell>
          <cell r="B30" t="str">
            <v>Tape Mechanism</v>
          </cell>
          <cell r="C30" t="str">
            <v>DLT DRIVES</v>
          </cell>
          <cell r="D30" t="str">
            <v>SDLT 110 4-DRV RM ALL</v>
          </cell>
          <cell r="F30" t="str">
            <v xml:space="preserve">SUST  </v>
          </cell>
          <cell r="G30">
            <v>37986</v>
          </cell>
          <cell r="H30" t="str">
            <v>A</v>
          </cell>
          <cell r="I30" t="str">
            <v xml:space="preserve"> </v>
          </cell>
          <cell r="J30" t="str">
            <v>x</v>
          </cell>
        </row>
        <row r="31">
          <cell r="A31" t="str">
            <v>274337-B21</v>
          </cell>
          <cell r="B31" t="str">
            <v>Tape Mechanism</v>
          </cell>
          <cell r="C31" t="str">
            <v>DLT DRIVES</v>
          </cell>
          <cell r="D31" t="str">
            <v>DLT 40/80 4-DRV RM ALL</v>
          </cell>
          <cell r="F31" t="str">
            <v xml:space="preserve">SUST  </v>
          </cell>
          <cell r="G31">
            <v>37986</v>
          </cell>
          <cell r="H31" t="str">
            <v>A</v>
          </cell>
          <cell r="I31" t="str">
            <v xml:space="preserve"> </v>
          </cell>
          <cell r="J31" t="str">
            <v>x</v>
          </cell>
        </row>
        <row r="32">
          <cell r="A32" t="str">
            <v>274338-B21</v>
          </cell>
          <cell r="B32" t="str">
            <v>Tape Mechanism</v>
          </cell>
          <cell r="C32" t="str">
            <v>Rackmount Products</v>
          </cell>
          <cell r="D32" t="str">
            <v>3U Rackmount Kit All ALL</v>
          </cell>
          <cell r="F32" t="str">
            <v xml:space="preserve">SUST  </v>
          </cell>
          <cell r="G32">
            <v>38595</v>
          </cell>
          <cell r="H32" t="str">
            <v>A</v>
          </cell>
          <cell r="I32" t="str">
            <v xml:space="preserve"> </v>
          </cell>
          <cell r="J32" t="str">
            <v xml:space="preserve"> </v>
          </cell>
        </row>
        <row r="33">
          <cell r="A33" t="str">
            <v>274339-B21</v>
          </cell>
          <cell r="B33" t="str">
            <v>Tape Mechanism</v>
          </cell>
          <cell r="C33" t="str">
            <v>Rackmount Products</v>
          </cell>
          <cell r="D33" t="str">
            <v>5U Rackmount Kit All ALL</v>
          </cell>
          <cell r="F33" t="str">
            <v xml:space="preserve">SUST  </v>
          </cell>
          <cell r="G33">
            <v>38595</v>
          </cell>
          <cell r="H33" t="str">
            <v>A</v>
          </cell>
          <cell r="I33" t="str">
            <v xml:space="preserve"> </v>
          </cell>
          <cell r="J33" t="str">
            <v xml:space="preserve"> </v>
          </cell>
        </row>
        <row r="34">
          <cell r="A34" t="str">
            <v>280129-B21</v>
          </cell>
          <cell r="B34" t="str">
            <v>Tape Mechanism</v>
          </cell>
          <cell r="C34" t="str">
            <v>DLT DRIVES</v>
          </cell>
          <cell r="D34" t="str">
            <v>DLT VS80 40/80 Intrnl ALL</v>
          </cell>
          <cell r="E34" t="str">
            <v>DLT VS80 40/80 Intrnl ALL</v>
          </cell>
          <cell r="F34" t="str">
            <v xml:space="preserve">SUST  </v>
          </cell>
          <cell r="G34">
            <v>37986</v>
          </cell>
          <cell r="H34" t="str">
            <v>A</v>
          </cell>
          <cell r="I34" t="str">
            <v xml:space="preserve"> </v>
          </cell>
          <cell r="J34" t="str">
            <v>x</v>
          </cell>
        </row>
        <row r="35">
          <cell r="A35" t="str">
            <v>280129-B31</v>
          </cell>
          <cell r="B35" t="str">
            <v>Tape Mechanism</v>
          </cell>
          <cell r="C35" t="str">
            <v>DLT DRIVES</v>
          </cell>
          <cell r="D35" t="str">
            <v>DLT VS80 40/80 Extrnl INTL</v>
          </cell>
          <cell r="E35" t="str">
            <v>DLT VS80 40/80 Extrnl INTL </v>
          </cell>
          <cell r="F35" t="str">
            <v xml:space="preserve">SUST  </v>
          </cell>
          <cell r="G35">
            <v>37986</v>
          </cell>
          <cell r="H35" t="str">
            <v>A</v>
          </cell>
          <cell r="I35" t="str">
            <v xml:space="preserve"> </v>
          </cell>
          <cell r="J35" t="str">
            <v>x</v>
          </cell>
        </row>
        <row r="36">
          <cell r="A36" t="str">
            <v>283056-B21</v>
          </cell>
          <cell r="B36" t="str">
            <v>Infrastructure</v>
          </cell>
          <cell r="C36" t="str">
            <v>Fabric Switch</v>
          </cell>
          <cell r="D36" t="str">
            <v>SW SAN Swtch 2/16-EL ALL</v>
          </cell>
          <cell r="E36" t="str">
            <v/>
          </cell>
          <cell r="F36" t="str">
            <v xml:space="preserve">OBS   </v>
          </cell>
          <cell r="G36">
            <v>37832</v>
          </cell>
          <cell r="H36" t="str">
            <v>A</v>
          </cell>
          <cell r="I36" t="str">
            <v>x</v>
          </cell>
          <cell r="J36" t="str">
            <v xml:space="preserve"> </v>
          </cell>
        </row>
        <row r="37">
          <cell r="A37" t="str">
            <v>286809-B21</v>
          </cell>
          <cell r="B37" t="str">
            <v>Infrastructure</v>
          </cell>
          <cell r="C37" t="str">
            <v>Dir Hardware</v>
          </cell>
          <cell r="D37" t="str">
            <v>Stgwks SAN Dir 2/6 ALL</v>
          </cell>
          <cell r="E37" t="str">
            <v>Draco III (HP StorageWorks director 2/64 Fact Rack)</v>
          </cell>
          <cell r="F37" t="str">
            <v xml:space="preserve">SUST  </v>
          </cell>
          <cell r="G37">
            <v>38260</v>
          </cell>
          <cell r="H37" t="str">
            <v>A</v>
          </cell>
          <cell r="I37" t="str">
            <v xml:space="preserve"> </v>
          </cell>
          <cell r="J37" t="str">
            <v xml:space="preserve"> </v>
          </cell>
        </row>
        <row r="38">
          <cell r="A38" t="str">
            <v>286810-B21</v>
          </cell>
          <cell r="B38" t="str">
            <v>Infrastructure</v>
          </cell>
          <cell r="C38" t="str">
            <v>Edge Switches</v>
          </cell>
          <cell r="D38" t="str">
            <v>Stgwks SAN Edg Sw  ALL</v>
          </cell>
          <cell r="E38" t="str">
            <v>Draco III-2/32</v>
          </cell>
          <cell r="F38" t="str">
            <v xml:space="preserve">SUST  </v>
          </cell>
          <cell r="G38">
            <v>38260</v>
          </cell>
          <cell r="H38" t="str">
            <v>A</v>
          </cell>
          <cell r="I38" t="str">
            <v xml:space="preserve"> </v>
          </cell>
          <cell r="J38" t="str">
            <v xml:space="preserve"> </v>
          </cell>
        </row>
        <row r="39">
          <cell r="A39" t="str">
            <v>286811-B21</v>
          </cell>
          <cell r="B39" t="str">
            <v>Infrastructure</v>
          </cell>
          <cell r="C39" t="str">
            <v>Edge Switches</v>
          </cell>
          <cell r="D39" t="str">
            <v>Stgwks SAN Edg Sw  ALL</v>
          </cell>
          <cell r="E39" t="str">
            <v xml:space="preserve">Stgwks SAN Edg Sw ALL </v>
          </cell>
          <cell r="F39" t="str">
            <v xml:space="preserve">OBS   </v>
          </cell>
          <cell r="G39">
            <v>37591</v>
          </cell>
          <cell r="H39" t="str">
            <v>O</v>
          </cell>
          <cell r="I39" t="str">
            <v xml:space="preserve"> </v>
          </cell>
          <cell r="J39" t="str">
            <v xml:space="preserve"> </v>
          </cell>
        </row>
        <row r="40">
          <cell r="A40" t="str">
            <v>287055-B21</v>
          </cell>
          <cell r="B40" t="str">
            <v>Infrastructure</v>
          </cell>
          <cell r="C40" t="str">
            <v>Fabric Switch</v>
          </cell>
          <cell r="D40" t="str">
            <v>SAN Switch 2/16 2 Pwr ALL</v>
          </cell>
          <cell r="E40" t="str">
            <v>SAN Switch 2/16 Pwer ALL</v>
          </cell>
          <cell r="F40" t="str">
            <v xml:space="preserve">OBS   </v>
          </cell>
          <cell r="G40">
            <v>37741</v>
          </cell>
          <cell r="H40" t="str">
            <v>O</v>
          </cell>
          <cell r="I40" t="str">
            <v xml:space="preserve"> </v>
          </cell>
          <cell r="J40" t="str">
            <v xml:space="preserve"> </v>
          </cell>
        </row>
        <row r="41">
          <cell r="A41" t="str">
            <v>293360-B21</v>
          </cell>
          <cell r="B41" t="str">
            <v>Infrastructure</v>
          </cell>
          <cell r="C41" t="str">
            <v>Routers</v>
          </cell>
          <cell r="D41" t="str">
            <v>Hp SW SR2122 iSCSI rtr ALL</v>
          </cell>
          <cell r="E41" t="str">
            <v>HP SW SR2122 iSCSI router</v>
          </cell>
          <cell r="F41" t="str">
            <v xml:space="preserve">SUST  </v>
          </cell>
          <cell r="G41">
            <v>37988</v>
          </cell>
          <cell r="H41" t="str">
            <v>A</v>
          </cell>
          <cell r="I41" t="str">
            <v xml:space="preserve"> </v>
          </cell>
          <cell r="J41" t="str">
            <v>x</v>
          </cell>
        </row>
        <row r="42">
          <cell r="A42" t="str">
            <v>295513-B22</v>
          </cell>
          <cell r="B42" t="str">
            <v>Tape Mechanism</v>
          </cell>
          <cell r="C42" t="str">
            <v>DDS DRIVES</v>
          </cell>
          <cell r="D42" t="str">
            <v>12/24 DAT Drive Opal ALL</v>
          </cell>
          <cell r="E42" t="str">
            <v>12/24 DAT Drive Opal ALL </v>
          </cell>
          <cell r="F42" t="str">
            <v xml:space="preserve">SUST  </v>
          </cell>
          <cell r="G42">
            <v>37924</v>
          </cell>
          <cell r="H42" t="str">
            <v>A</v>
          </cell>
          <cell r="I42" t="str">
            <v xml:space="preserve"> </v>
          </cell>
          <cell r="J42" t="str">
            <v>x</v>
          </cell>
        </row>
        <row r="43">
          <cell r="A43" t="str">
            <v>311026-B21</v>
          </cell>
          <cell r="B43" t="str">
            <v>Infrastructure</v>
          </cell>
          <cell r="C43" t="str">
            <v>Fabric Switch</v>
          </cell>
          <cell r="D43" t="str">
            <v>SAN Switch 2/32 Pwr Pak ALL</v>
          </cell>
          <cell r="E43" t="str">
            <v>hp StorageWorks SAN Switch 2/32 Powerpak</v>
          </cell>
          <cell r="F43" t="str">
            <v xml:space="preserve">OBS   </v>
          </cell>
          <cell r="G43">
            <v>37742</v>
          </cell>
          <cell r="H43" t="str">
            <v>O</v>
          </cell>
          <cell r="I43" t="str">
            <v xml:space="preserve"> </v>
          </cell>
          <cell r="J43" t="str">
            <v xml:space="preserve"> </v>
          </cell>
        </row>
        <row r="44">
          <cell r="A44" t="str">
            <v>313455-B21</v>
          </cell>
          <cell r="B44" t="str">
            <v>Infrastructure</v>
          </cell>
          <cell r="C44" t="str">
            <v>Fabric Software</v>
          </cell>
          <cell r="D44" t="str">
            <v>2/32 Fabric Mgr Kit ALL</v>
          </cell>
          <cell r="E44" t="str">
            <v>hp StorageWorks SAN Switch 2/32 Fabric Manager</v>
          </cell>
          <cell r="F44" t="str">
            <v xml:space="preserve">EOL   </v>
          </cell>
          <cell r="G44">
            <v>37879</v>
          </cell>
          <cell r="H44" t="str">
            <v>A</v>
          </cell>
          <cell r="I44" t="str">
            <v xml:space="preserve"> </v>
          </cell>
          <cell r="J44" t="str">
            <v>x</v>
          </cell>
        </row>
        <row r="45">
          <cell r="A45" t="str">
            <v>316093-B21</v>
          </cell>
          <cell r="B45" t="str">
            <v>Infrastructure</v>
          </cell>
          <cell r="C45" t="str">
            <v>Dir Hardware</v>
          </cell>
          <cell r="D45" t="str">
            <v>HP STW DIRECTOR 2/140 ALL</v>
          </cell>
          <cell r="E45" t="str">
            <v/>
          </cell>
          <cell r="F45" t="str">
            <v xml:space="preserve">SUST  </v>
          </cell>
          <cell r="G45">
            <v>39446</v>
          </cell>
          <cell r="H45" t="str">
            <v>A</v>
          </cell>
          <cell r="I45" t="str">
            <v xml:space="preserve"> </v>
          </cell>
          <cell r="J45" t="str">
            <v xml:space="preserve"> </v>
          </cell>
        </row>
        <row r="46">
          <cell r="A46" t="str">
            <v>316094-B21</v>
          </cell>
          <cell r="B46" t="str">
            <v>Infrastructure</v>
          </cell>
          <cell r="C46" t="str">
            <v>Dir Options</v>
          </cell>
          <cell r="D46" t="str">
            <v>UPG KIT,4 PORT,UPM,HP ALL</v>
          </cell>
          <cell r="E46" t="str">
            <v>hp StorageWorks Director 2/140 upgrade kit</v>
          </cell>
          <cell r="F46" t="str">
            <v xml:space="preserve">SUST  </v>
          </cell>
          <cell r="G46">
            <v>39446</v>
          </cell>
          <cell r="H46" t="str">
            <v>A</v>
          </cell>
          <cell r="I46" t="str">
            <v xml:space="preserve"> </v>
          </cell>
          <cell r="J46" t="str">
            <v xml:space="preserve"> </v>
          </cell>
        </row>
        <row r="47">
          <cell r="A47" t="str">
            <v>316095-B21</v>
          </cell>
          <cell r="B47" t="str">
            <v>Infrastructure</v>
          </cell>
          <cell r="C47" t="str">
            <v>Edge Switches</v>
          </cell>
          <cell r="D47" t="str">
            <v>HP STW EDGE SWTC 2/24 ALL</v>
          </cell>
          <cell r="E47" t="str">
            <v>hp StorageWorks Edge switch 2/24 with 8 ports</v>
          </cell>
          <cell r="F47" t="str">
            <v xml:space="preserve">SUST  </v>
          </cell>
          <cell r="G47">
            <v>39446</v>
          </cell>
          <cell r="H47" t="str">
            <v>A</v>
          </cell>
          <cell r="I47" t="str">
            <v xml:space="preserve"> </v>
          </cell>
          <cell r="J47" t="str">
            <v xml:space="preserve"> </v>
          </cell>
        </row>
        <row r="48">
          <cell r="A48" t="str">
            <v>322118-B21</v>
          </cell>
          <cell r="B48" t="str">
            <v>Infrastructure</v>
          </cell>
          <cell r="C48" t="str">
            <v>Fabric Switch</v>
          </cell>
          <cell r="D48" t="str">
            <v>SW SAN SWITCH 2/16 BS ALL</v>
          </cell>
          <cell r="E48" t="str">
            <v>SAN Switch 2/16</v>
          </cell>
          <cell r="F48" t="str">
            <v xml:space="preserve">SUST  </v>
          </cell>
          <cell r="G48">
            <v>39506</v>
          </cell>
          <cell r="H48" t="str">
            <v>A</v>
          </cell>
          <cell r="I48" t="str">
            <v xml:space="preserve"> </v>
          </cell>
          <cell r="J48" t="str">
            <v xml:space="preserve"> </v>
          </cell>
        </row>
        <row r="49">
          <cell r="A49" t="str">
            <v>322119-B21</v>
          </cell>
          <cell r="B49" t="str">
            <v>Infrastructure</v>
          </cell>
          <cell r="C49" t="str">
            <v>Fabric Switch</v>
          </cell>
          <cell r="D49" t="str">
            <v>SW SAN SWITCH 2/16 PP ALL</v>
          </cell>
          <cell r="E49" t="str">
            <v>SAN Switch 2/16 PP</v>
          </cell>
          <cell r="F49" t="str">
            <v xml:space="preserve">SUST  </v>
          </cell>
          <cell r="G49">
            <v>39506</v>
          </cell>
          <cell r="H49" t="str">
            <v>A</v>
          </cell>
          <cell r="I49" t="str">
            <v xml:space="preserve"> </v>
          </cell>
          <cell r="J49" t="str">
            <v xml:space="preserve"> </v>
          </cell>
        </row>
        <row r="50">
          <cell r="A50" t="str">
            <v>322120-B21</v>
          </cell>
          <cell r="B50" t="str">
            <v>Infrastructure</v>
          </cell>
          <cell r="C50" t="str">
            <v>Fabric Switch</v>
          </cell>
          <cell r="D50" t="str">
            <v>SW SAN SWITCH 2/8-EL ALL</v>
          </cell>
          <cell r="E50" t="str">
            <v>SAN Switch 2/8 EL</v>
          </cell>
          <cell r="F50" t="str">
            <v xml:space="preserve">SUST  </v>
          </cell>
          <cell r="G50">
            <v>39506</v>
          </cell>
          <cell r="H50" t="str">
            <v>A</v>
          </cell>
          <cell r="I50" t="str">
            <v xml:space="preserve"> </v>
          </cell>
          <cell r="J50" t="str">
            <v xml:space="preserve"> </v>
          </cell>
        </row>
        <row r="51">
          <cell r="A51" t="str">
            <v>322121-B21</v>
          </cell>
          <cell r="B51" t="str">
            <v>Infrastructure</v>
          </cell>
          <cell r="C51" t="str">
            <v>Fabric Switch</v>
          </cell>
          <cell r="D51" t="str">
            <v>SW SAN SWITCH 2/8 PP ALL</v>
          </cell>
          <cell r="E51" t="str">
            <v>SAN Switch 2/8 PP</v>
          </cell>
          <cell r="F51" t="str">
            <v xml:space="preserve">SUST  </v>
          </cell>
          <cell r="G51">
            <v>39506</v>
          </cell>
          <cell r="H51" t="str">
            <v>A</v>
          </cell>
          <cell r="I51" t="str">
            <v xml:space="preserve"> </v>
          </cell>
          <cell r="J51" t="str">
            <v xml:space="preserve"> </v>
          </cell>
        </row>
        <row r="52">
          <cell r="A52" t="str">
            <v>332177-B21</v>
          </cell>
          <cell r="B52" t="str">
            <v>Infrastructure</v>
          </cell>
          <cell r="C52" t="str">
            <v>Core Hardware</v>
          </cell>
          <cell r="D52" t="str">
            <v>hpSWCore Swtch 2/64BS ALL</v>
          </cell>
          <cell r="E52" t="str">
            <v>SAN Switch 2/64</v>
          </cell>
          <cell r="F52" t="str">
            <v xml:space="preserve">DISC  </v>
          </cell>
          <cell r="G52">
            <v>37879</v>
          </cell>
          <cell r="H52" t="str">
            <v>A</v>
          </cell>
          <cell r="I52" t="str">
            <v xml:space="preserve"> </v>
          </cell>
          <cell r="J52" t="str">
            <v xml:space="preserve"> </v>
          </cell>
        </row>
        <row r="53">
          <cell r="A53" t="str">
            <v>332177-B22</v>
          </cell>
          <cell r="B53" t="str">
            <v>Infrastructure</v>
          </cell>
          <cell r="C53" t="str">
            <v>Core Hardware</v>
          </cell>
          <cell r="D53" t="str">
            <v>Core Switch hp SW 2/64 ALL</v>
          </cell>
          <cell r="F53" t="str">
            <v>New</v>
          </cell>
          <cell r="G53">
            <v>38260</v>
          </cell>
          <cell r="H53" t="str">
            <v>A</v>
          </cell>
        </row>
        <row r="54">
          <cell r="A54" t="str">
            <v>332178-B21</v>
          </cell>
          <cell r="B54" t="str">
            <v>Infrastructure</v>
          </cell>
          <cell r="C54" t="str">
            <v>Core Hardware</v>
          </cell>
          <cell r="D54" t="str">
            <v>hpSWCore Swtch 2/64PP ALL</v>
          </cell>
          <cell r="E54" t="str">
            <v>SAN Switch 2/64 PP</v>
          </cell>
          <cell r="F54" t="str">
            <v xml:space="preserve">DISC  </v>
          </cell>
          <cell r="G54">
            <v>37879</v>
          </cell>
          <cell r="H54" t="str">
            <v>A</v>
          </cell>
          <cell r="I54" t="str">
            <v xml:space="preserve"> </v>
          </cell>
          <cell r="J54" t="str">
            <v xml:space="preserve"> </v>
          </cell>
        </row>
        <row r="55">
          <cell r="A55" t="str">
            <v>332178-B22</v>
          </cell>
          <cell r="B55" t="str">
            <v>Infrastructure</v>
          </cell>
          <cell r="C55" t="str">
            <v>Core Hardware</v>
          </cell>
          <cell r="D55" t="str">
            <v>Core Swtch hp SW 2/64 power pak ALL</v>
          </cell>
          <cell r="F55" t="str">
            <v xml:space="preserve">NEW   </v>
          </cell>
          <cell r="G55">
            <v>38260</v>
          </cell>
          <cell r="H55" t="str">
            <v>A</v>
          </cell>
        </row>
        <row r="56">
          <cell r="A56" t="str">
            <v>333764-B21</v>
          </cell>
          <cell r="B56" t="str">
            <v>Infrastructure</v>
          </cell>
          <cell r="C56" t="str">
            <v>Fabric Switch</v>
          </cell>
          <cell r="D56" t="str">
            <v>hpSW SAN SWCH 2/32 PP ALL</v>
          </cell>
          <cell r="E56" t="str">
            <v>SAN Switch 2/32 PP</v>
          </cell>
          <cell r="F56" t="str">
            <v xml:space="preserve">SUST  </v>
          </cell>
          <cell r="G56">
            <v>38472</v>
          </cell>
          <cell r="H56" t="str">
            <v>A</v>
          </cell>
          <cell r="I56" t="str">
            <v xml:space="preserve"> </v>
          </cell>
          <cell r="J56" t="str">
            <v xml:space="preserve"> </v>
          </cell>
        </row>
        <row r="57">
          <cell r="A57" t="str">
            <v>334883-B21</v>
          </cell>
          <cell r="B57" t="str">
            <v>Infrastructure</v>
          </cell>
          <cell r="C57" t="str">
            <v>Core Options</v>
          </cell>
          <cell r="D57" t="str">
            <v>HP SW CORSWTCH BL16P2G ALL</v>
          </cell>
          <cell r="E57" t="str">
            <v>Core blade for 64 ports switch</v>
          </cell>
          <cell r="F57" t="str">
            <v xml:space="preserve">SUST  </v>
          </cell>
          <cell r="G57">
            <v>38472</v>
          </cell>
          <cell r="H57" t="str">
            <v>A</v>
          </cell>
          <cell r="I57" t="str">
            <v xml:space="preserve"> </v>
          </cell>
          <cell r="J57" t="str">
            <v xml:space="preserve"> </v>
          </cell>
        </row>
        <row r="58">
          <cell r="A58" t="str">
            <v>335701-B21</v>
          </cell>
          <cell r="B58" t="str">
            <v>Infrastructure</v>
          </cell>
          <cell r="C58" t="str">
            <v>Dir Options</v>
          </cell>
          <cell r="D58" t="str">
            <v>HA-Fabric Manager Server ALL</v>
          </cell>
          <cell r="E58" t="str">
            <v/>
          </cell>
          <cell r="F58" t="str">
            <v xml:space="preserve">NEW   </v>
          </cell>
          <cell r="G58">
            <v>38533</v>
          </cell>
          <cell r="H58" t="str">
            <v>A</v>
          </cell>
          <cell r="I58" t="str">
            <v xml:space="preserve"> </v>
          </cell>
          <cell r="J58" t="str">
            <v xml:space="preserve"> </v>
          </cell>
        </row>
        <row r="59">
          <cell r="A59" t="str">
            <v>335701-B21</v>
          </cell>
          <cell r="C59" t="str">
            <v>Dir Options</v>
          </cell>
          <cell r="E59" t="str">
            <v>HA-Fabric Manager Server</v>
          </cell>
          <cell r="F59" t="str">
            <v xml:space="preserve">NEW   </v>
          </cell>
          <cell r="G59">
            <v>38533</v>
          </cell>
        </row>
        <row r="60">
          <cell r="A60" t="str">
            <v>337699-291</v>
          </cell>
          <cell r="B60" t="str">
            <v>Tape Mechanism</v>
          </cell>
          <cell r="C60" t="str">
            <v>DLT VS80</v>
          </cell>
          <cell r="D60" t="str">
            <v>DLT VS 80 External Drive Kit JPN2</v>
          </cell>
          <cell r="F60" t="str">
            <v xml:space="preserve">PLAN  </v>
          </cell>
          <cell r="G60">
            <v>38595</v>
          </cell>
        </row>
        <row r="61">
          <cell r="A61" t="str">
            <v>337699-B22</v>
          </cell>
          <cell r="B61" t="str">
            <v>Tape Mechanism</v>
          </cell>
          <cell r="C61" t="str">
            <v>DLT VS80</v>
          </cell>
          <cell r="D61" t="str">
            <v>DLT VS 80 External Drive Kit ALL</v>
          </cell>
          <cell r="F61" t="str">
            <v xml:space="preserve">PLAN  </v>
          </cell>
          <cell r="G61">
            <v>38595</v>
          </cell>
        </row>
        <row r="62">
          <cell r="A62" t="str">
            <v>337699-B31</v>
          </cell>
          <cell r="B62" t="str">
            <v>Tape Mechanism</v>
          </cell>
          <cell r="C62" t="str">
            <v>DLT VS80</v>
          </cell>
          <cell r="D62" t="str">
            <v>DLT VS 80 External Drive Kit INTL</v>
          </cell>
          <cell r="F62" t="str">
            <v xml:space="preserve">PLAN  </v>
          </cell>
          <cell r="G62">
            <v>38595</v>
          </cell>
        </row>
        <row r="63">
          <cell r="A63" t="str">
            <v>344181-B21</v>
          </cell>
          <cell r="B63" t="str">
            <v>Infrastructure</v>
          </cell>
          <cell r="C63" t="str">
            <v>Fabric Switch</v>
          </cell>
          <cell r="D63" t="str">
            <v>FC SWITCH, 2/16-EL ALL</v>
          </cell>
          <cell r="E63" t="str">
            <v xml:space="preserve">Brocade 16 Port FC Switch, Field Rack </v>
          </cell>
          <cell r="F63" t="str">
            <v xml:space="preserve">NEW   </v>
          </cell>
          <cell r="G63">
            <v>38260</v>
          </cell>
          <cell r="H63" t="str">
            <v>A</v>
          </cell>
          <cell r="I63" t="str">
            <v xml:space="preserve"> </v>
          </cell>
          <cell r="J63" t="str">
            <v xml:space="preserve"> </v>
          </cell>
        </row>
        <row r="64">
          <cell r="A64" t="str">
            <v>345690-B21</v>
          </cell>
          <cell r="B64" t="str">
            <v>Infrastructure</v>
          </cell>
          <cell r="C64" t="str">
            <v>Dir Software</v>
          </cell>
          <cell r="D64" t="str">
            <v>HP STGWK FAB MGR V4.0 ALL</v>
          </cell>
          <cell r="E64" t="str">
            <v/>
          </cell>
          <cell r="F64" t="str">
            <v xml:space="preserve">NEW   </v>
          </cell>
          <cell r="G64">
            <v>38260</v>
          </cell>
          <cell r="H64" t="str">
            <v>A</v>
          </cell>
          <cell r="I64" t="str">
            <v xml:space="preserve"> </v>
          </cell>
          <cell r="J64" t="str">
            <v xml:space="preserve"> </v>
          </cell>
        </row>
        <row r="65">
          <cell r="A65" t="str">
            <v>345690-B21</v>
          </cell>
          <cell r="C65" t="str">
            <v>Dir Software</v>
          </cell>
          <cell r="E65" t="str">
            <v>HP STGWK FAB MGR V4.0</v>
          </cell>
          <cell r="F65" t="str">
            <v xml:space="preserve">NEW   </v>
          </cell>
          <cell r="G65">
            <v>38260</v>
          </cell>
        </row>
        <row r="66">
          <cell r="A66" t="str">
            <v>345691-B21</v>
          </cell>
          <cell r="B66" t="str">
            <v>Infrastructure</v>
          </cell>
          <cell r="C66" t="str">
            <v>Dir Software</v>
          </cell>
          <cell r="D66" t="str">
            <v>FAB MGR 3.X-4.X UPG ALL</v>
          </cell>
          <cell r="E66" t="str">
            <v/>
          </cell>
          <cell r="F66" t="str">
            <v xml:space="preserve">NEW   </v>
          </cell>
          <cell r="G66">
            <v>38260</v>
          </cell>
          <cell r="H66" t="str">
            <v>A</v>
          </cell>
          <cell r="I66" t="str">
            <v xml:space="preserve"> </v>
          </cell>
          <cell r="J66" t="str">
            <v xml:space="preserve"> </v>
          </cell>
        </row>
        <row r="67">
          <cell r="A67" t="str">
            <v>345691-B21</v>
          </cell>
          <cell r="C67" t="str">
            <v>Dir Software</v>
          </cell>
          <cell r="E67" t="str">
            <v>FAB MGR 3.X-4.X UPG</v>
          </cell>
          <cell r="F67" t="str">
            <v xml:space="preserve">NEW   </v>
          </cell>
          <cell r="G67">
            <v>38260</v>
          </cell>
        </row>
        <row r="68">
          <cell r="A68" t="str">
            <v>348406-B21</v>
          </cell>
          <cell r="B68" t="str">
            <v>Infrastructure</v>
          </cell>
          <cell r="C68" t="str">
            <v>Edge Switches</v>
          </cell>
          <cell r="D68" t="str">
            <v>EDGE SWITCH 2/12 ALL</v>
          </cell>
          <cell r="G68">
            <v>38306</v>
          </cell>
        </row>
        <row r="69">
          <cell r="A69" t="str">
            <v>350544-B21</v>
          </cell>
          <cell r="B69" t="str">
            <v>Tape Mechanism</v>
          </cell>
          <cell r="C69" t="str">
            <v>ULTRIUM DRIVES</v>
          </cell>
          <cell r="D69" t="str">
            <v>Ultrium 215 Mod 1 RM All ALL</v>
          </cell>
          <cell r="F69" t="str">
            <v>New</v>
          </cell>
          <cell r="G69">
            <v>39769</v>
          </cell>
        </row>
        <row r="70">
          <cell r="A70" t="str">
            <v>350545-B21</v>
          </cell>
          <cell r="B70" t="str">
            <v>Tape Mechanism</v>
          </cell>
          <cell r="C70" t="str">
            <v>ULTRIUM DRIVES</v>
          </cell>
          <cell r="D70" t="str">
            <v>Ultrium 230 Mod1 RM All ALL</v>
          </cell>
          <cell r="F70" t="str">
            <v>New</v>
          </cell>
          <cell r="G70">
            <v>39769</v>
          </cell>
        </row>
        <row r="71">
          <cell r="A71" t="str">
            <v>350546-B21</v>
          </cell>
          <cell r="B71" t="str">
            <v>Tape Mechanism</v>
          </cell>
          <cell r="C71" t="str">
            <v>ULTRIUM DRIVES</v>
          </cell>
          <cell r="D71" t="str">
            <v>Ultruim 460 Mod 1 RM All ALL</v>
          </cell>
          <cell r="F71" t="str">
            <v>New</v>
          </cell>
          <cell r="G71">
            <v>39769</v>
          </cell>
        </row>
        <row r="72">
          <cell r="A72" t="str">
            <v>A5624A</v>
          </cell>
          <cell r="B72" t="str">
            <v>Infrastructure</v>
          </cell>
          <cell r="C72" t="str">
            <v/>
          </cell>
          <cell r="D72" t="str">
            <v/>
          </cell>
          <cell r="E72" t="str">
            <v xml:space="preserve">Brocade 16 Port FC Switch, Field Rack </v>
          </cell>
          <cell r="F72" t="str">
            <v>Not NSS RAS</v>
          </cell>
          <cell r="G72" t="str">
            <v/>
          </cell>
          <cell r="H72" t="str">
            <v/>
          </cell>
          <cell r="I72" t="str">
            <v/>
          </cell>
          <cell r="J72" t="str">
            <v/>
          </cell>
        </row>
        <row r="73">
          <cell r="A73" t="str">
            <v>A5625A</v>
          </cell>
          <cell r="B73" t="str">
            <v>Infrastructure</v>
          </cell>
          <cell r="C73" t="str">
            <v/>
          </cell>
          <cell r="D73" t="str">
            <v/>
          </cell>
          <cell r="E73" t="str">
            <v xml:space="preserve">Brocade 8 Port FC Switch, Field Rack </v>
          </cell>
          <cell r="F73" t="str">
            <v>Not NSS RAS</v>
          </cell>
          <cell r="G73" t="str">
            <v/>
          </cell>
          <cell r="H73" t="str">
            <v/>
          </cell>
          <cell r="I73" t="str">
            <v/>
          </cell>
          <cell r="J73" t="str">
            <v/>
          </cell>
        </row>
        <row r="74">
          <cell r="A74" t="str">
            <v>A5667A</v>
          </cell>
          <cell r="B74" t="str">
            <v>Infrastructure</v>
          </cell>
          <cell r="C74" t="str">
            <v/>
          </cell>
          <cell r="D74" t="str">
            <v/>
          </cell>
          <cell r="E74" t="str">
            <v xml:space="preserve">Brocade 8 Port FC Switch, Field Rack </v>
          </cell>
          <cell r="F74" t="str">
            <v>Not NSS RAS</v>
          </cell>
          <cell r="G74" t="str">
            <v/>
          </cell>
          <cell r="H74" t="str">
            <v/>
          </cell>
          <cell r="I74" t="str">
            <v/>
          </cell>
          <cell r="J74" t="str">
            <v/>
          </cell>
        </row>
        <row r="75">
          <cell r="A75" t="str">
            <v>A6509A</v>
          </cell>
          <cell r="B75" t="str">
            <v>Infrastructure</v>
          </cell>
          <cell r="C75" t="str">
            <v>Core Hardware</v>
          </cell>
          <cell r="D75" t="str">
            <v>HP Brocade 12000 FC Switch Field Rack</v>
          </cell>
          <cell r="E75" t="str">
            <v>HP StorageWorks Core Switch 2/64</v>
          </cell>
          <cell r="F75" t="str">
            <v xml:space="preserve">DISC  </v>
          </cell>
          <cell r="G75">
            <v>37741</v>
          </cell>
          <cell r="H75" t="str">
            <v>A</v>
          </cell>
          <cell r="I75" t="str">
            <v xml:space="preserve"> </v>
          </cell>
          <cell r="J75" t="str">
            <v xml:space="preserve"> </v>
          </cell>
        </row>
        <row r="76">
          <cell r="A76" t="str">
            <v>A6510A</v>
          </cell>
          <cell r="B76" t="str">
            <v>Infrastructure</v>
          </cell>
          <cell r="C76" t="str">
            <v>Core Options</v>
          </cell>
          <cell r="D76" t="str">
            <v>HP Brocade 12000 Switch 16 port upg card</v>
          </cell>
          <cell r="E76" t="str">
            <v>HP Brocade 16 port slot upgrade</v>
          </cell>
          <cell r="F76" t="str">
            <v xml:space="preserve">DISC  </v>
          </cell>
          <cell r="G76">
            <v>37741</v>
          </cell>
          <cell r="H76" t="str">
            <v>A</v>
          </cell>
          <cell r="I76" t="str">
            <v xml:space="preserve"> </v>
          </cell>
          <cell r="J76" t="str">
            <v xml:space="preserve"> </v>
          </cell>
        </row>
        <row r="77">
          <cell r="A77" t="str">
            <v>A6534B</v>
          </cell>
          <cell r="B77" t="str">
            <v>Infrastructure</v>
          </cell>
          <cell r="C77" t="str">
            <v>Dir Hardware</v>
          </cell>
          <cell r="D77" t="str">
            <v>HP StorageWorks director 2/64 Field Rack</v>
          </cell>
          <cell r="E77" t="str">
            <v>HP StorageWorks Director 64</v>
          </cell>
          <cell r="F77" t="str">
            <v xml:space="preserve">OBS   </v>
          </cell>
          <cell r="G77">
            <v>37773</v>
          </cell>
          <cell r="H77" t="str">
            <v>O</v>
          </cell>
          <cell r="I77" t="str">
            <v xml:space="preserve"> </v>
          </cell>
          <cell r="J77" t="str">
            <v xml:space="preserve"> </v>
          </cell>
        </row>
        <row r="78">
          <cell r="A78" t="str">
            <v>A6534BZ</v>
          </cell>
          <cell r="B78" t="str">
            <v>Infrastructure</v>
          </cell>
          <cell r="C78" t="str">
            <v>Dir Hardware</v>
          </cell>
          <cell r="D78" t="str">
            <v>HP StorageWorks director 2/64 Fact Rack</v>
          </cell>
          <cell r="E78" t="str">
            <v>HP StorageWorks Director 64</v>
          </cell>
          <cell r="F78" t="str">
            <v xml:space="preserve">OBS   </v>
          </cell>
          <cell r="G78">
            <v>37773</v>
          </cell>
          <cell r="H78" t="str">
            <v>O</v>
          </cell>
          <cell r="I78" t="str">
            <v xml:space="preserve"> </v>
          </cell>
          <cell r="J78" t="str">
            <v xml:space="preserve"> </v>
          </cell>
        </row>
        <row r="79">
          <cell r="A79" t="str">
            <v>A7283A</v>
          </cell>
          <cell r="B79" t="str">
            <v>Infrastructure</v>
          </cell>
          <cell r="C79" t="str">
            <v>Edge Switches</v>
          </cell>
          <cell r="D79" t="str">
            <v>HP StorageWorks edge switch 2/32</v>
          </cell>
          <cell r="E79" t="str">
            <v>HP StorageWorks Edge Switch 2/32</v>
          </cell>
          <cell r="F79" t="str">
            <v xml:space="preserve">OBS   </v>
          </cell>
          <cell r="G79">
            <v>37773</v>
          </cell>
          <cell r="H79" t="str">
            <v>O</v>
          </cell>
          <cell r="I79" t="str">
            <v xml:space="preserve"> </v>
          </cell>
          <cell r="J79" t="str">
            <v xml:space="preserve"> </v>
          </cell>
        </row>
        <row r="80">
          <cell r="A80" t="str">
            <v>A7284A</v>
          </cell>
          <cell r="B80" t="str">
            <v>Infrastructure</v>
          </cell>
          <cell r="C80" t="str">
            <v>Edge Switches</v>
          </cell>
          <cell r="D80" t="str">
            <v>hp StorageWorks Edge Switch 2/16</v>
          </cell>
          <cell r="E80" t="str">
            <v>HP StorageWorks Edge Switch 2/16</v>
          </cell>
          <cell r="F80" t="str">
            <v xml:space="preserve">OBS   </v>
          </cell>
          <cell r="G80">
            <v>37833</v>
          </cell>
          <cell r="H80" t="str">
            <v>A</v>
          </cell>
          <cell r="I80" t="str">
            <v>x</v>
          </cell>
          <cell r="J80" t="str">
            <v xml:space="preserve"> </v>
          </cell>
        </row>
        <row r="81">
          <cell r="A81" t="str">
            <v>A7326A</v>
          </cell>
          <cell r="B81" t="str">
            <v>Infrastructure</v>
          </cell>
          <cell r="C81" t="str">
            <v/>
          </cell>
          <cell r="D81" t="str">
            <v/>
          </cell>
          <cell r="E81" t="str">
            <v>HP SureStore FC Switch 6164</v>
          </cell>
          <cell r="F81" t="str">
            <v>Not NSS RAS</v>
          </cell>
          <cell r="G81" t="str">
            <v/>
          </cell>
          <cell r="H81" t="str">
            <v/>
          </cell>
          <cell r="I81" t="str">
            <v/>
          </cell>
          <cell r="J81" t="str">
            <v/>
          </cell>
        </row>
        <row r="82">
          <cell r="A82" t="str">
            <v>A7326AZ</v>
          </cell>
          <cell r="B82" t="str">
            <v>Infrastructure</v>
          </cell>
          <cell r="C82" t="str">
            <v/>
          </cell>
          <cell r="D82" t="str">
            <v/>
          </cell>
          <cell r="E82" t="str">
            <v>HP SureStore FC Switch 6164</v>
          </cell>
          <cell r="F82" t="str">
            <v>Not NSS RAS</v>
          </cell>
          <cell r="G82" t="str">
            <v/>
          </cell>
          <cell r="H82" t="str">
            <v/>
          </cell>
          <cell r="I82" t="str">
            <v/>
          </cell>
          <cell r="J82" t="str">
            <v/>
          </cell>
        </row>
        <row r="83">
          <cell r="A83" t="str">
            <v>A7340A</v>
          </cell>
          <cell r="B83" t="str">
            <v>Infrastructure</v>
          </cell>
          <cell r="C83" t="str">
            <v>Fabric Switch</v>
          </cell>
          <cell r="D83" t="str">
            <v>HP FC 1Gb/2Gb Switch 16B, Field Rack</v>
          </cell>
          <cell r="E83" t="str">
            <v/>
          </cell>
          <cell r="F83" t="str">
            <v xml:space="preserve">OBS   </v>
          </cell>
          <cell r="G83">
            <v>37741</v>
          </cell>
          <cell r="H83" t="str">
            <v>O</v>
          </cell>
          <cell r="I83" t="str">
            <v xml:space="preserve"> </v>
          </cell>
          <cell r="J83" t="str">
            <v xml:space="preserve"> </v>
          </cell>
        </row>
        <row r="84">
          <cell r="A84" t="str">
            <v>A7340AZ</v>
          </cell>
          <cell r="B84" t="str">
            <v>Infrastructure</v>
          </cell>
          <cell r="C84" t="str">
            <v>Fabric Switch</v>
          </cell>
          <cell r="D84" t="str">
            <v>HP FC 1Gb/2Gb Switch 16B, Factory Rack</v>
          </cell>
          <cell r="E84" t="str">
            <v/>
          </cell>
          <cell r="F84" t="str">
            <v xml:space="preserve">OBS   </v>
          </cell>
          <cell r="G84">
            <v>37741</v>
          </cell>
          <cell r="H84" t="str">
            <v>O</v>
          </cell>
          <cell r="I84" t="str">
            <v xml:space="preserve"> </v>
          </cell>
          <cell r="J84" t="str">
            <v xml:space="preserve"> </v>
          </cell>
        </row>
        <row r="85">
          <cell r="A85" t="str">
            <v>A7346A</v>
          </cell>
          <cell r="B85" t="str">
            <v>Infrastructure</v>
          </cell>
          <cell r="C85" t="str">
            <v>Fabric Switch</v>
          </cell>
          <cell r="D85" t="str">
            <v>HP FC 1Gb/2Gb Entry Switch 8B, Field Rk</v>
          </cell>
          <cell r="E85" t="str">
            <v>HP Surestore FC 1GB/2GB Switch 8 ports-Entry Switch</v>
          </cell>
          <cell r="F85" t="str">
            <v xml:space="preserve">OBS   </v>
          </cell>
          <cell r="G85">
            <v>37741</v>
          </cell>
          <cell r="H85" t="str">
            <v>A</v>
          </cell>
          <cell r="I85" t="str">
            <v>x</v>
          </cell>
          <cell r="J85" t="str">
            <v xml:space="preserve"> </v>
          </cell>
        </row>
        <row r="86">
          <cell r="A86" t="str">
            <v>A7346AZ</v>
          </cell>
          <cell r="B86" t="str">
            <v>Infrastructure</v>
          </cell>
          <cell r="C86" t="str">
            <v>Fabric Switch</v>
          </cell>
          <cell r="D86" t="str">
            <v>HP FC 1Gb/2Gb Entry Switch 8B,Factory Rk</v>
          </cell>
          <cell r="E86" t="str">
            <v>HP Surestore FC 1GB/2GB Switch 8 ports-Entry Switch</v>
          </cell>
          <cell r="F86" t="str">
            <v xml:space="preserve">OBS   </v>
          </cell>
          <cell r="G86">
            <v>37741</v>
          </cell>
          <cell r="H86" t="str">
            <v>A</v>
          </cell>
          <cell r="I86" t="str">
            <v>x</v>
          </cell>
          <cell r="J86" t="str">
            <v xml:space="preserve"> </v>
          </cell>
        </row>
        <row r="87">
          <cell r="A87" t="str">
            <v>A7347A</v>
          </cell>
          <cell r="B87" t="str">
            <v>Infrastructure</v>
          </cell>
          <cell r="C87" t="str">
            <v>Fabric Switch</v>
          </cell>
          <cell r="D87" t="str">
            <v>HP FC 1Gb/2Gb Switch 8B, Field rack</v>
          </cell>
          <cell r="E87" t="str">
            <v>HP Surestore FC 1GB/2GB Switch 8 ports</v>
          </cell>
          <cell r="F87" t="str">
            <v xml:space="preserve">OBS   </v>
          </cell>
          <cell r="G87">
            <v>37741</v>
          </cell>
          <cell r="H87" t="str">
            <v>O</v>
          </cell>
          <cell r="I87" t="str">
            <v xml:space="preserve"> </v>
          </cell>
          <cell r="J87" t="str">
            <v xml:space="preserve"> </v>
          </cell>
        </row>
        <row r="88">
          <cell r="A88" t="str">
            <v>A7347AZ</v>
          </cell>
          <cell r="B88" t="str">
            <v>Infrastructure</v>
          </cell>
          <cell r="C88" t="str">
            <v>Fabric Switch</v>
          </cell>
          <cell r="D88" t="str">
            <v>HP FC 1Gb/2Gb Switch 8B,Factory Rack</v>
          </cell>
          <cell r="E88" t="str">
            <v>HP Surestore FC 1GB/2GB Switch 8 ports</v>
          </cell>
          <cell r="F88" t="str">
            <v xml:space="preserve">DISC  </v>
          </cell>
          <cell r="G88">
            <v>37741</v>
          </cell>
          <cell r="H88" t="str">
            <v>A</v>
          </cell>
          <cell r="I88" t="str">
            <v xml:space="preserve"> </v>
          </cell>
          <cell r="J88" t="str">
            <v xml:space="preserve"> </v>
          </cell>
        </row>
        <row r="89">
          <cell r="A89" t="str">
            <v>C1354A</v>
          </cell>
          <cell r="B89" t="str">
            <v>Tape Mechanism</v>
          </cell>
          <cell r="C89" t="str">
            <v>Tape Arrays</v>
          </cell>
          <cell r="D89" t="str">
            <v>HP SureStore Tape Array 5500</v>
          </cell>
          <cell r="F89" t="str">
            <v xml:space="preserve">OBS   </v>
          </cell>
          <cell r="G89">
            <v>37651</v>
          </cell>
          <cell r="H89" t="str">
            <v>O</v>
          </cell>
        </row>
        <row r="90">
          <cell r="A90" t="str">
            <v>C1556D</v>
          </cell>
          <cell r="B90" t="str">
            <v>Tape Mechanism</v>
          </cell>
          <cell r="C90" t="str">
            <v>DDS DRIVES</v>
          </cell>
          <cell r="D90" t="str">
            <v>HP SureStore DAT24e 24GB Ext Tape Drive</v>
          </cell>
          <cell r="E90" t="str">
            <v>HP SureStore DAT 24e 24GB Ext Tape Drive</v>
          </cell>
          <cell r="F90" t="str">
            <v xml:space="preserve">SUST  </v>
          </cell>
          <cell r="G90">
            <v>38199</v>
          </cell>
          <cell r="H90" t="str">
            <v>A</v>
          </cell>
          <cell r="I90" t="str">
            <v xml:space="preserve"> </v>
          </cell>
          <cell r="J90" t="str">
            <v xml:space="preserve"> </v>
          </cell>
        </row>
        <row r="91">
          <cell r="A91" t="str">
            <v>C5653C</v>
          </cell>
          <cell r="B91" t="str">
            <v>Tape Mechanism</v>
          </cell>
          <cell r="C91" t="str">
            <v>DDS DRIVES</v>
          </cell>
          <cell r="D91" t="str">
            <v>HP SureStore DAT24eU 24GB Ext Tape Drive</v>
          </cell>
          <cell r="E91" t="str">
            <v>HP SureStore DAT 24eU 24GB Ext Tape Drive</v>
          </cell>
          <cell r="F91" t="str">
            <v xml:space="preserve">SUST  </v>
          </cell>
          <cell r="G91">
            <v>38199</v>
          </cell>
          <cell r="H91" t="str">
            <v>A</v>
          </cell>
          <cell r="I91" t="str">
            <v xml:space="preserve"> </v>
          </cell>
          <cell r="J91" t="str">
            <v xml:space="preserve"> </v>
          </cell>
        </row>
        <row r="92">
          <cell r="A92" t="str">
            <v>C5687A</v>
          </cell>
          <cell r="B92" t="str">
            <v>Tape Mechanism</v>
          </cell>
          <cell r="C92" t="str">
            <v/>
          </cell>
          <cell r="D92" t="str">
            <v/>
          </cell>
          <cell r="E92" t="str">
            <v xml:space="preserve">HP SureStore DAT40e 40GB Ext UNIX comp </v>
          </cell>
          <cell r="F92" t="str">
            <v>Not NSS RAS</v>
          </cell>
          <cell r="G92" t="str">
            <v/>
          </cell>
          <cell r="H92" t="str">
            <v/>
          </cell>
          <cell r="I92" t="str">
            <v/>
          </cell>
          <cell r="J92" t="str">
            <v/>
          </cell>
        </row>
        <row r="93">
          <cell r="A93" t="str">
            <v>C5687B</v>
          </cell>
          <cell r="B93" t="str">
            <v>Tape Mechanism</v>
          </cell>
          <cell r="C93" t="str">
            <v>DDS DRIVES</v>
          </cell>
          <cell r="D93" t="str">
            <v>HP SureStore DAT40e 40GB Ext UNIX comp</v>
          </cell>
          <cell r="E93" t="str">
            <v>HP SureStore DAT40e 40GB Ext UNIX comp</v>
          </cell>
          <cell r="F93" t="str">
            <v xml:space="preserve">EOL   </v>
          </cell>
          <cell r="G93">
            <v>37894</v>
          </cell>
          <cell r="H93" t="str">
            <v>A</v>
          </cell>
          <cell r="I93" t="str">
            <v xml:space="preserve"> </v>
          </cell>
          <cell r="J93" t="str">
            <v>x</v>
          </cell>
        </row>
        <row r="94">
          <cell r="A94" t="str">
            <v>C5687C</v>
          </cell>
          <cell r="B94" t="str">
            <v>Tape Mechanism</v>
          </cell>
          <cell r="C94" t="str">
            <v>DDS DRIVES</v>
          </cell>
          <cell r="D94" t="str">
            <v>HP StorageWorks DAT 40e 40GB Ext. Tape D</v>
          </cell>
          <cell r="E94" t="str">
            <v/>
          </cell>
          <cell r="F94" t="str">
            <v xml:space="preserve">SUST  </v>
          </cell>
          <cell r="G94">
            <v>38929</v>
          </cell>
          <cell r="H94" t="str">
            <v>A</v>
          </cell>
          <cell r="I94" t="str">
            <v xml:space="preserve"> </v>
          </cell>
          <cell r="J94" t="str">
            <v xml:space="preserve"> </v>
          </cell>
        </row>
        <row r="95">
          <cell r="A95" t="str">
            <v>C5725A</v>
          </cell>
          <cell r="B95" t="str">
            <v>Tape Mechanism</v>
          </cell>
          <cell r="C95" t="str">
            <v>DLT DRIVES</v>
          </cell>
          <cell r="D95" t="str">
            <v>HP SureStore DLT80i Internal Tape Drive</v>
          </cell>
          <cell r="E95" t="str">
            <v>HP DLT 80i Internal Tape Drive</v>
          </cell>
          <cell r="F95" t="str">
            <v xml:space="preserve">SUST  </v>
          </cell>
          <cell r="G95">
            <v>37986</v>
          </cell>
          <cell r="H95" t="str">
            <v>A</v>
          </cell>
          <cell r="I95" t="str">
            <v xml:space="preserve"> </v>
          </cell>
          <cell r="J95" t="str">
            <v>x</v>
          </cell>
        </row>
        <row r="96">
          <cell r="A96" t="str">
            <v>C5726A</v>
          </cell>
          <cell r="B96" t="str">
            <v>Tape Mechanism</v>
          </cell>
          <cell r="C96" t="str">
            <v>DLT DRIVES</v>
          </cell>
          <cell r="D96" t="str">
            <v>HP SureStore DLT80e</v>
          </cell>
          <cell r="E96" t="str">
            <v xml:space="preserve">HP SureStore DLT80e </v>
          </cell>
          <cell r="F96" t="str">
            <v xml:space="preserve">SUST  </v>
          </cell>
          <cell r="G96">
            <v>37986</v>
          </cell>
          <cell r="H96" t="str">
            <v>A</v>
          </cell>
          <cell r="I96" t="str">
            <v xml:space="preserve"> </v>
          </cell>
          <cell r="J96" t="str">
            <v>x</v>
          </cell>
        </row>
        <row r="97">
          <cell r="A97" t="str">
            <v>C6525A</v>
          </cell>
          <cell r="B97" t="str">
            <v>Tape Mechanism</v>
          </cell>
          <cell r="C97" t="str">
            <v/>
          </cell>
          <cell r="D97" t="str">
            <v/>
          </cell>
          <cell r="E97" t="str">
            <v xml:space="preserve">HP SureStore DAT24k Tape Drive </v>
          </cell>
          <cell r="F97" t="str">
            <v>Not NSS RAS</v>
          </cell>
          <cell r="G97" t="str">
            <v/>
          </cell>
          <cell r="H97" t="str">
            <v/>
          </cell>
          <cell r="I97" t="str">
            <v/>
          </cell>
          <cell r="J97" t="str">
            <v/>
          </cell>
        </row>
        <row r="98">
          <cell r="A98" t="str">
            <v>C6529A</v>
          </cell>
          <cell r="B98" t="str">
            <v>Tape Mechanism</v>
          </cell>
          <cell r="C98" t="str">
            <v/>
          </cell>
          <cell r="D98" t="str">
            <v/>
          </cell>
          <cell r="E98" t="str">
            <v xml:space="preserve">HP SureStore DLT 80k Tape Drive </v>
          </cell>
          <cell r="F98" t="str">
            <v>Not NSS RAS</v>
          </cell>
          <cell r="G98" t="str">
            <v/>
          </cell>
          <cell r="H98" t="str">
            <v/>
          </cell>
          <cell r="I98" t="str">
            <v/>
          </cell>
          <cell r="J98" t="str">
            <v/>
          </cell>
        </row>
        <row r="99">
          <cell r="A99" t="str">
            <v>C6541A</v>
          </cell>
          <cell r="B99" t="str">
            <v>Tape Mechanism</v>
          </cell>
          <cell r="C99" t="str">
            <v/>
          </cell>
          <cell r="D99" t="str">
            <v/>
          </cell>
          <cell r="E99" t="str">
            <v xml:space="preserve">HP SureStore DAT40k Tape Drive </v>
          </cell>
          <cell r="F99" t="str">
            <v>Not NSS RAS</v>
          </cell>
          <cell r="G99" t="str">
            <v/>
          </cell>
          <cell r="H99" t="str">
            <v/>
          </cell>
          <cell r="I99" t="str">
            <v/>
          </cell>
          <cell r="J99" t="str">
            <v/>
          </cell>
        </row>
        <row r="100">
          <cell r="A100" t="str">
            <v>C7395B</v>
          </cell>
          <cell r="B100" t="str">
            <v>Tape Mechanism</v>
          </cell>
          <cell r="C100" t="str">
            <v>ULTRIUM DRIVES</v>
          </cell>
          <cell r="D100" t="str">
            <v>HP Ultrium 230 TR Dove Grey Tape Drive</v>
          </cell>
          <cell r="E100" t="str">
            <v>HP Trade-Ready Ultrium 230 - dove grey</v>
          </cell>
          <cell r="F100" t="str">
            <v xml:space="preserve">SUST  </v>
          </cell>
          <cell r="G100">
            <v>38595</v>
          </cell>
          <cell r="H100" t="str">
            <v>A</v>
          </cell>
          <cell r="I100" t="str">
            <v xml:space="preserve"> </v>
          </cell>
          <cell r="J100" t="str">
            <v xml:space="preserve"> </v>
          </cell>
        </row>
        <row r="101">
          <cell r="A101" t="str">
            <v>C7396B</v>
          </cell>
          <cell r="B101" t="str">
            <v>Tape Mechanism</v>
          </cell>
          <cell r="C101" t="str">
            <v>ULTRIUM DRIVES</v>
          </cell>
          <cell r="D101" t="str">
            <v>HP Ultrium 230 TR White Tape Drive</v>
          </cell>
          <cell r="E101" t="str">
            <v>HP Trade-Ready Ultrium 230 - white </v>
          </cell>
          <cell r="F101" t="str">
            <v xml:space="preserve">SUST  </v>
          </cell>
          <cell r="G101">
            <v>38595</v>
          </cell>
          <cell r="H101" t="str">
            <v>A</v>
          </cell>
          <cell r="I101" t="str">
            <v xml:space="preserve"> </v>
          </cell>
          <cell r="J101" t="str">
            <v xml:space="preserve"> </v>
          </cell>
        </row>
        <row r="102">
          <cell r="A102" t="str">
            <v>C7400A</v>
          </cell>
          <cell r="B102" t="str">
            <v>Tape Mechanism</v>
          </cell>
          <cell r="C102" t="str">
            <v>ULTRIUM DRIVES</v>
          </cell>
          <cell r="D102" t="str">
            <v>HP SureStore Ultrium 230 Internal Drive</v>
          </cell>
          <cell r="E102" t="str">
            <v>HP Ultrium 230i Internal Tape Drive</v>
          </cell>
          <cell r="F102" t="str">
            <v xml:space="preserve">SUST  </v>
          </cell>
          <cell r="G102">
            <v>37955</v>
          </cell>
          <cell r="H102" t="str">
            <v>A</v>
          </cell>
          <cell r="I102" t="str">
            <v xml:space="preserve"> </v>
          </cell>
          <cell r="J102" t="str">
            <v>x</v>
          </cell>
        </row>
        <row r="103">
          <cell r="A103" t="str">
            <v>C7401A</v>
          </cell>
          <cell r="B103" t="str">
            <v>Tape Mechanism</v>
          </cell>
          <cell r="C103" t="str">
            <v/>
          </cell>
          <cell r="D103" t="str">
            <v/>
          </cell>
          <cell r="E103" t="str">
            <v xml:space="preserve">HP SureStore Ultrium 230 Ext Tape Drive </v>
          </cell>
          <cell r="F103" t="str">
            <v>Not NSS RAS</v>
          </cell>
          <cell r="G103" t="str">
            <v/>
          </cell>
          <cell r="H103" t="str">
            <v/>
          </cell>
          <cell r="I103" t="str">
            <v/>
          </cell>
          <cell r="J103" t="str">
            <v/>
          </cell>
        </row>
        <row r="104">
          <cell r="A104" t="str">
            <v>C7401B</v>
          </cell>
          <cell r="B104" t="str">
            <v>Tape Mechanism</v>
          </cell>
          <cell r="C104" t="str">
            <v>ULTRIUM DRIVES</v>
          </cell>
          <cell r="D104" t="str">
            <v>HP SureStore Ultrium 230  Ext Tape Drive</v>
          </cell>
          <cell r="E104" t="str">
            <v>HP SureStore Ultrium 230 Ext Tape Drive</v>
          </cell>
          <cell r="F104" t="str">
            <v xml:space="preserve">SUST  </v>
          </cell>
          <cell r="G104">
            <v>37955</v>
          </cell>
          <cell r="H104" t="str">
            <v>A</v>
          </cell>
          <cell r="I104" t="str">
            <v xml:space="preserve"> </v>
          </cell>
          <cell r="J104" t="str">
            <v>x</v>
          </cell>
        </row>
        <row r="105">
          <cell r="A105" t="str">
            <v>C7420A</v>
          </cell>
          <cell r="B105" t="str">
            <v>Tape Mechanism</v>
          </cell>
          <cell r="C105" t="str">
            <v>ULTRIUM DRIVES</v>
          </cell>
          <cell r="D105" t="str">
            <v>HP SureStore Ultrium 215 Int Tape Drive</v>
          </cell>
          <cell r="E105" t="str">
            <v>HP Ultrium 215i Internal Tape Drive </v>
          </cell>
          <cell r="F105" t="str">
            <v xml:space="preserve">SUST  </v>
          </cell>
          <cell r="G105">
            <v>37955</v>
          </cell>
          <cell r="H105" t="str">
            <v>A</v>
          </cell>
          <cell r="I105" t="str">
            <v xml:space="preserve"> </v>
          </cell>
          <cell r="J105" t="str">
            <v>x</v>
          </cell>
        </row>
        <row r="106">
          <cell r="A106" t="str">
            <v>C7421A</v>
          </cell>
          <cell r="B106" t="str">
            <v>Tape Mechanism</v>
          </cell>
          <cell r="C106" t="str">
            <v/>
          </cell>
          <cell r="D106" t="str">
            <v/>
          </cell>
          <cell r="E106" t="str">
            <v>HP SureStore Ultrium 215 External Tape Drive</v>
          </cell>
          <cell r="F106" t="str">
            <v>Not NSS RAS</v>
          </cell>
          <cell r="G106" t="str">
            <v/>
          </cell>
          <cell r="H106" t="str">
            <v/>
          </cell>
          <cell r="I106" t="str">
            <v/>
          </cell>
          <cell r="J106" t="str">
            <v/>
          </cell>
        </row>
        <row r="107">
          <cell r="A107" t="str">
            <v>C7421B</v>
          </cell>
          <cell r="B107" t="str">
            <v>Tape Mechanism</v>
          </cell>
          <cell r="C107" t="str">
            <v>ULTRIUM DRIVES</v>
          </cell>
          <cell r="D107" t="str">
            <v>HP SureStore Ultrium  215 Ext Tape Drive</v>
          </cell>
          <cell r="E107" t="str">
            <v>HP SureStore Ultrium 215 External Tape Drive</v>
          </cell>
          <cell r="F107" t="str">
            <v xml:space="preserve">SUST  </v>
          </cell>
          <cell r="G107">
            <v>37955</v>
          </cell>
          <cell r="H107" t="str">
            <v>A</v>
          </cell>
          <cell r="I107" t="str">
            <v xml:space="preserve"> </v>
          </cell>
          <cell r="J107" t="str">
            <v>x</v>
          </cell>
        </row>
        <row r="108">
          <cell r="A108" t="str">
            <v>C7422B</v>
          </cell>
          <cell r="B108" t="str">
            <v>Tape Mechanism</v>
          </cell>
          <cell r="C108" t="str">
            <v>ULTRIUM DRIVES</v>
          </cell>
          <cell r="D108" t="str">
            <v>HP Ultrium 215 Trade Ready Tape Drive</v>
          </cell>
          <cell r="E108" t="str">
            <v>HP Trade-Ready Ultrium 215 Tape Drive</v>
          </cell>
          <cell r="F108" t="str">
            <v xml:space="preserve">SUST  </v>
          </cell>
          <cell r="G108">
            <v>39324</v>
          </cell>
          <cell r="H108" t="str">
            <v>A</v>
          </cell>
          <cell r="I108" t="str">
            <v xml:space="preserve"> </v>
          </cell>
          <cell r="J108" t="str">
            <v xml:space="preserve"> </v>
          </cell>
        </row>
        <row r="109">
          <cell r="A109" t="str">
            <v>C7460A</v>
          </cell>
          <cell r="B109" t="str">
            <v>Tape Mechanism</v>
          </cell>
          <cell r="C109" t="str">
            <v/>
          </cell>
          <cell r="D109" t="str">
            <v/>
          </cell>
          <cell r="E109" t="str">
            <v>SDLT 220 internal</v>
          </cell>
          <cell r="F109" t="str">
            <v>Not NSS RAS</v>
          </cell>
          <cell r="G109" t="str">
            <v/>
          </cell>
          <cell r="H109" t="str">
            <v/>
          </cell>
          <cell r="I109" t="str">
            <v/>
          </cell>
          <cell r="J109" t="str">
            <v/>
          </cell>
        </row>
        <row r="110">
          <cell r="A110" t="str">
            <v>C7460AV</v>
          </cell>
          <cell r="B110" t="str">
            <v>Tape Mechanism</v>
          </cell>
          <cell r="C110" t="str">
            <v/>
          </cell>
          <cell r="D110" t="str">
            <v/>
          </cell>
          <cell r="F110" t="str">
            <v>Not NSS RAS</v>
          </cell>
          <cell r="G110" t="str">
            <v/>
          </cell>
          <cell r="H110" t="str">
            <v/>
          </cell>
          <cell r="I110" t="str">
            <v/>
          </cell>
          <cell r="J110" t="str">
            <v/>
          </cell>
        </row>
        <row r="111">
          <cell r="A111" t="str">
            <v>C7460B</v>
          </cell>
          <cell r="B111" t="str">
            <v>Tape Mechanism</v>
          </cell>
          <cell r="C111" t="str">
            <v/>
          </cell>
          <cell r="D111" t="str">
            <v/>
          </cell>
          <cell r="E111" t="str">
            <v>SDLT 220 internal</v>
          </cell>
          <cell r="F111" t="str">
            <v>Not NSS RAS</v>
          </cell>
          <cell r="G111" t="str">
            <v/>
          </cell>
          <cell r="H111" t="str">
            <v/>
          </cell>
          <cell r="I111" t="str">
            <v/>
          </cell>
          <cell r="J111" t="str">
            <v/>
          </cell>
        </row>
        <row r="112">
          <cell r="A112" t="str">
            <v>C7461A</v>
          </cell>
          <cell r="B112" t="str">
            <v>Tape Mechanism</v>
          </cell>
          <cell r="C112" t="str">
            <v/>
          </cell>
          <cell r="D112" t="str">
            <v/>
          </cell>
          <cell r="E112" t="str">
            <v>SDLT 220 external </v>
          </cell>
          <cell r="F112" t="str">
            <v>Not NSS RAS</v>
          </cell>
          <cell r="G112" t="str">
            <v/>
          </cell>
          <cell r="H112" t="str">
            <v/>
          </cell>
          <cell r="I112" t="str">
            <v/>
          </cell>
          <cell r="J112" t="str">
            <v/>
          </cell>
        </row>
        <row r="113">
          <cell r="A113" t="str">
            <v>C7503A</v>
          </cell>
          <cell r="B113" t="str">
            <v>Tape Mechanism</v>
          </cell>
          <cell r="C113" t="str">
            <v/>
          </cell>
          <cell r="D113" t="str">
            <v/>
          </cell>
          <cell r="E113" t="str">
            <v>HP SureStore DLT VS80 External Tape Drive</v>
          </cell>
          <cell r="F113" t="str">
            <v>Not NSS RAS</v>
          </cell>
          <cell r="G113" t="str">
            <v/>
          </cell>
          <cell r="H113" t="str">
            <v/>
          </cell>
          <cell r="I113" t="str">
            <v/>
          </cell>
          <cell r="J113" t="str">
            <v/>
          </cell>
        </row>
        <row r="114">
          <cell r="A114" t="str">
            <v>C7508A</v>
          </cell>
          <cell r="B114" t="str">
            <v>Tape Mechanism</v>
          </cell>
          <cell r="C114" t="str">
            <v>Tape Arrays</v>
          </cell>
          <cell r="D114" t="str">
            <v>HP SureStore Tape Array 5300</v>
          </cell>
          <cell r="F114" t="str">
            <v xml:space="preserve">SUST  </v>
          </cell>
          <cell r="G114">
            <v>38595</v>
          </cell>
          <cell r="H114" t="str">
            <v>A</v>
          </cell>
          <cell r="I114" t="str">
            <v xml:space="preserve"> </v>
          </cell>
          <cell r="J114" t="str">
            <v xml:space="preserve"> </v>
          </cell>
        </row>
        <row r="115">
          <cell r="A115" t="str">
            <v>C7515A</v>
          </cell>
          <cell r="B115" t="str">
            <v>Tape Mechanism</v>
          </cell>
          <cell r="C115" t="str">
            <v>ULTRIUM DRIVES</v>
          </cell>
          <cell r="D115" t="str">
            <v>HP Ultrium 230i solution bundle</v>
          </cell>
          <cell r="E115" t="str">
            <v>HP Ultrium 230 Internal Solution Bundle </v>
          </cell>
          <cell r="F115" t="str">
            <v xml:space="preserve">OBS   </v>
          </cell>
          <cell r="G115">
            <v>37833</v>
          </cell>
          <cell r="H115" t="str">
            <v>O</v>
          </cell>
          <cell r="I115" t="str">
            <v xml:space="preserve"> </v>
          </cell>
          <cell r="J115" t="str">
            <v xml:space="preserve"> </v>
          </cell>
        </row>
        <row r="116">
          <cell r="A116" t="str">
            <v>C7516A</v>
          </cell>
          <cell r="B116" t="str">
            <v>Tape Mechanism</v>
          </cell>
          <cell r="C116" t="str">
            <v/>
          </cell>
          <cell r="D116" t="str">
            <v/>
          </cell>
          <cell r="E116" t="str">
            <v>HP Ultrium 230e solution bundle </v>
          </cell>
          <cell r="F116" t="str">
            <v>Not NSS RAS</v>
          </cell>
          <cell r="G116" t="str">
            <v/>
          </cell>
          <cell r="H116" t="str">
            <v/>
          </cell>
          <cell r="I116" t="str">
            <v/>
          </cell>
          <cell r="J116" t="str">
            <v/>
          </cell>
        </row>
        <row r="117">
          <cell r="A117" t="str">
            <v>C7516B</v>
          </cell>
          <cell r="B117" t="str">
            <v>Tape Mechanism</v>
          </cell>
          <cell r="C117" t="str">
            <v>ULTRIUM DRIVES</v>
          </cell>
          <cell r="D117" t="str">
            <v>HP Ultrium 230e  solution bundle</v>
          </cell>
          <cell r="E117" t="str">
            <v>HP Ultrium 230e solution bundle </v>
          </cell>
          <cell r="F117" t="str">
            <v xml:space="preserve">OBS   </v>
          </cell>
          <cell r="G117">
            <v>37833</v>
          </cell>
          <cell r="H117" t="str">
            <v>O</v>
          </cell>
          <cell r="I117" t="str">
            <v xml:space="preserve"> </v>
          </cell>
          <cell r="J117" t="str">
            <v xml:space="preserve"> </v>
          </cell>
        </row>
        <row r="118">
          <cell r="A118" t="str">
            <v>C7517A</v>
          </cell>
          <cell r="B118" t="str">
            <v>Tape Mechanism</v>
          </cell>
          <cell r="C118" t="str">
            <v>ULTRIUM DRIVES</v>
          </cell>
          <cell r="D118" t="str">
            <v>SureStore Ultrium 215i solution bundle</v>
          </cell>
          <cell r="E118" t="str">
            <v>HP Ultrium 215 Internal Solution Bundle </v>
          </cell>
          <cell r="F118" t="str">
            <v xml:space="preserve">OBS   </v>
          </cell>
          <cell r="G118">
            <v>37833</v>
          </cell>
          <cell r="H118" t="str">
            <v>O</v>
          </cell>
          <cell r="I118" t="str">
            <v xml:space="preserve"> </v>
          </cell>
          <cell r="J118" t="str">
            <v xml:space="preserve"> </v>
          </cell>
        </row>
        <row r="119">
          <cell r="A119" t="str">
            <v>C7518A</v>
          </cell>
          <cell r="B119" t="str">
            <v>Tape Mechanism</v>
          </cell>
          <cell r="C119" t="str">
            <v/>
          </cell>
          <cell r="D119" t="str">
            <v/>
          </cell>
          <cell r="E119" t="str">
            <v>SureStore Ultrium 215e solution bundle</v>
          </cell>
          <cell r="F119" t="str">
            <v>Not NSS RAS</v>
          </cell>
          <cell r="G119" t="str">
            <v/>
          </cell>
          <cell r="H119" t="str">
            <v/>
          </cell>
          <cell r="I119" t="str">
            <v/>
          </cell>
          <cell r="J119" t="str">
            <v/>
          </cell>
        </row>
        <row r="120">
          <cell r="A120" t="str">
            <v>C7518B</v>
          </cell>
          <cell r="B120" t="str">
            <v>Tape Mechanism</v>
          </cell>
          <cell r="C120" t="str">
            <v>ULTRIUM DRIVES</v>
          </cell>
          <cell r="D120" t="str">
            <v>SureStore Ultrium 215e  solution bundle</v>
          </cell>
          <cell r="E120" t="str">
            <v>SureStore Ultrium 215e solution bundle</v>
          </cell>
          <cell r="F120" t="str">
            <v xml:space="preserve">OBS   </v>
          </cell>
          <cell r="G120">
            <v>37833</v>
          </cell>
          <cell r="H120" t="str">
            <v>O</v>
          </cell>
          <cell r="I120" t="str">
            <v xml:space="preserve"> </v>
          </cell>
          <cell r="J120" t="str">
            <v xml:space="preserve"> </v>
          </cell>
        </row>
        <row r="121">
          <cell r="A121" t="str">
            <v>Q1508A</v>
          </cell>
          <cell r="B121" t="str">
            <v>Tape Mechanism</v>
          </cell>
          <cell r="C121" t="str">
            <v>ULTRIUM DRIVES</v>
          </cell>
          <cell r="D121" t="str">
            <v>HP Ultrium 460 Internal Drive</v>
          </cell>
          <cell r="E121" t="str">
            <v>HP Ultrium 460i Internal Tape Drive </v>
          </cell>
          <cell r="F121" t="str">
            <v xml:space="preserve">SUST  </v>
          </cell>
          <cell r="G121">
            <v>37955</v>
          </cell>
          <cell r="H121" t="str">
            <v>A</v>
          </cell>
          <cell r="I121" t="str">
            <v xml:space="preserve"> </v>
          </cell>
          <cell r="J121" t="str">
            <v>x</v>
          </cell>
        </row>
        <row r="122">
          <cell r="A122" t="str">
            <v>Q1509A</v>
          </cell>
          <cell r="B122" t="str">
            <v>Tape Mechanism</v>
          </cell>
          <cell r="C122" t="str">
            <v>ULTRIUM DRIVES</v>
          </cell>
          <cell r="D122" t="str">
            <v>HP Ultrium 460 External Drive</v>
          </cell>
          <cell r="E122" t="str">
            <v>HP S'store Ultrium Gen2 External Tape Drive</v>
          </cell>
          <cell r="F122" t="str">
            <v xml:space="preserve">SUST  </v>
          </cell>
          <cell r="G122">
            <v>37955</v>
          </cell>
          <cell r="H122" t="str">
            <v>A</v>
          </cell>
          <cell r="I122" t="str">
            <v xml:space="preserve"> </v>
          </cell>
          <cell r="J122" t="str">
            <v>x</v>
          </cell>
        </row>
        <row r="123">
          <cell r="A123" t="str">
            <v>Q1515A</v>
          </cell>
          <cell r="B123" t="str">
            <v>Tape Mechanism</v>
          </cell>
          <cell r="C123" t="str">
            <v>ULTRIUM DRIVES</v>
          </cell>
          <cell r="D123" t="str">
            <v>Ultrium 230 Int for Proliant</v>
          </cell>
          <cell r="E123" t="str">
            <v>LTO 100/200 GB Int</v>
          </cell>
          <cell r="F123" t="str">
            <v xml:space="preserve">SUST  </v>
          </cell>
          <cell r="G123">
            <v>38595</v>
          </cell>
          <cell r="H123" t="str">
            <v>A</v>
          </cell>
          <cell r="I123" t="str">
            <v xml:space="preserve"> </v>
          </cell>
          <cell r="J123" t="str">
            <v xml:space="preserve"> </v>
          </cell>
        </row>
        <row r="124">
          <cell r="A124" t="str">
            <v>Q1516A</v>
          </cell>
          <cell r="B124" t="str">
            <v>Tape Mechanism</v>
          </cell>
          <cell r="C124" t="str">
            <v>ULTRIUM DRIVES</v>
          </cell>
          <cell r="D124" t="str">
            <v>Ultrium 230 for Proliant External US</v>
          </cell>
          <cell r="E124" t="str">
            <v>LTO 100/200 GB Ext US </v>
          </cell>
          <cell r="F124" t="str">
            <v xml:space="preserve">SUST  </v>
          </cell>
          <cell r="G124">
            <v>37955</v>
          </cell>
          <cell r="H124" t="str">
            <v>A</v>
          </cell>
          <cell r="I124" t="str">
            <v xml:space="preserve"> </v>
          </cell>
          <cell r="J124" t="str">
            <v>x</v>
          </cell>
        </row>
        <row r="125">
          <cell r="A125" t="str">
            <v>Q1517A</v>
          </cell>
          <cell r="B125" t="str">
            <v>Tape Mechanism</v>
          </cell>
          <cell r="C125" t="str">
            <v>ULTRIUM DRIVES</v>
          </cell>
          <cell r="D125" t="str">
            <v>Ultrium 230 for Proliant External Intl</v>
          </cell>
          <cell r="E125" t="str">
            <v>LTO 100/200 GB Ext </v>
          </cell>
          <cell r="F125" t="str">
            <v xml:space="preserve">SUST  </v>
          </cell>
          <cell r="G125">
            <v>38595</v>
          </cell>
          <cell r="H125" t="str">
            <v>A</v>
          </cell>
          <cell r="I125" t="str">
            <v xml:space="preserve"> </v>
          </cell>
          <cell r="J125" t="str">
            <v xml:space="preserve"> </v>
          </cell>
        </row>
        <row r="126">
          <cell r="A126" t="str">
            <v>Q1518A</v>
          </cell>
          <cell r="B126" t="str">
            <v>Tape Mechanism</v>
          </cell>
          <cell r="C126" t="str">
            <v>ULTRIUM DRIVES</v>
          </cell>
          <cell r="D126" t="str">
            <v>Ultrium 460 Int for Proliant</v>
          </cell>
          <cell r="E126" t="str">
            <v>ProLiant Ultrium 460 for Internal</v>
          </cell>
          <cell r="F126" t="str">
            <v xml:space="preserve">SUST  </v>
          </cell>
          <cell r="G126">
            <v>38595</v>
          </cell>
          <cell r="H126" t="str">
            <v>A</v>
          </cell>
          <cell r="I126" t="str">
            <v xml:space="preserve"> </v>
          </cell>
          <cell r="J126" t="str">
            <v xml:space="preserve"> </v>
          </cell>
        </row>
        <row r="127">
          <cell r="A127" t="str">
            <v>Q1519A</v>
          </cell>
          <cell r="B127" t="str">
            <v>Tape Mechanism</v>
          </cell>
          <cell r="C127" t="str">
            <v>ULTRIUM DRIVES</v>
          </cell>
          <cell r="D127" t="str">
            <v>Ultrium 460 External Proliant US</v>
          </cell>
          <cell r="E127" t="str">
            <v>Proliant Ultrium Gen2 External (US)</v>
          </cell>
          <cell r="F127" t="str">
            <v xml:space="preserve">SUST  </v>
          </cell>
          <cell r="G127">
            <v>37955</v>
          </cell>
          <cell r="H127" t="str">
            <v>A</v>
          </cell>
          <cell r="I127" t="str">
            <v xml:space="preserve"> </v>
          </cell>
          <cell r="J127" t="str">
            <v>x</v>
          </cell>
        </row>
        <row r="128">
          <cell r="A128" t="str">
            <v>Q1520A</v>
          </cell>
          <cell r="B128" t="str">
            <v>Tape Mechanism</v>
          </cell>
          <cell r="C128" t="str">
            <v>ULTRIUM DRIVES</v>
          </cell>
          <cell r="D128" t="str">
            <v>Ultrium 460 Ext for Proliant INTL</v>
          </cell>
          <cell r="E128" t="str">
            <v>Proliant Ultrium Gen2 External (Int)</v>
          </cell>
          <cell r="F128" t="str">
            <v xml:space="preserve">SUST  </v>
          </cell>
          <cell r="G128">
            <v>38595</v>
          </cell>
          <cell r="H128" t="str">
            <v>A</v>
          </cell>
          <cell r="I128" t="str">
            <v xml:space="preserve"> </v>
          </cell>
          <cell r="J128" t="str">
            <v xml:space="preserve"> </v>
          </cell>
        </row>
        <row r="129">
          <cell r="A129" t="str">
            <v>Q1522A</v>
          </cell>
          <cell r="B129" t="str">
            <v>Tape Mechanism</v>
          </cell>
          <cell r="C129" t="str">
            <v>DDS DRIVES</v>
          </cell>
          <cell r="D129" t="str">
            <v>HP StgWks DAT72 int tape drv</v>
          </cell>
          <cell r="E129" t="str">
            <v>HP DAT 72i Internal Tape Drive</v>
          </cell>
          <cell r="F129" t="str">
            <v xml:space="preserve">SUST  </v>
          </cell>
          <cell r="G129">
            <v>39294</v>
          </cell>
          <cell r="H129" t="str">
            <v>A</v>
          </cell>
          <cell r="I129" t="str">
            <v xml:space="preserve"> </v>
          </cell>
          <cell r="J129" t="str">
            <v xml:space="preserve"> </v>
          </cell>
        </row>
        <row r="130">
          <cell r="A130" t="str">
            <v>Q1523A</v>
          </cell>
          <cell r="B130" t="str">
            <v>Tape Mechanism</v>
          </cell>
          <cell r="C130" t="str">
            <v>DDS DRIVES</v>
          </cell>
          <cell r="D130" t="str">
            <v>HP StgWks DAT72 ext tape drv</v>
          </cell>
          <cell r="E130" t="str">
            <v>HP DAT 72e External Tape Drive</v>
          </cell>
          <cell r="F130" t="str">
            <v xml:space="preserve">SUST  </v>
          </cell>
          <cell r="G130">
            <v>39294</v>
          </cell>
          <cell r="H130" t="str">
            <v>A</v>
          </cell>
          <cell r="I130" t="str">
            <v xml:space="preserve"> </v>
          </cell>
          <cell r="J130" t="str">
            <v xml:space="preserve"> </v>
          </cell>
        </row>
      </sheetData>
      <sheetData sheetId="1" refreshError="1"/>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sual Summary 030415"/>
      <sheetName val="CA_REV_BKLG_INV VIS 030415"/>
      <sheetName val="By_Channel_030415"/>
      <sheetName val="CA_REV_BKLG_INV SYS 030415"/>
      <sheetName val="Check vs LastDay030415"/>
      <sheetName val="CA_REV_BKLG_INV OPT 030415"/>
      <sheetName val="CA_REV_BKLG_INV ALL 030415(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Qold(N)_02"/>
      <sheetName val="Prior fcst"/>
      <sheetName val="BRAND 01"/>
      <sheetName val="2001V"/>
      <sheetName val="L"/>
      <sheetName val="1dig(L)1Q"/>
      <sheetName val="1dig(N)1Q"/>
      <sheetName val="1dig(L)2Q"/>
      <sheetName val="1dig(N)2Q"/>
      <sheetName val="1Q_I E(L)"/>
      <sheetName val="1Q_I E(N)"/>
      <sheetName val="1Q_ttl(L)"/>
      <sheetName val="1Q_ttl(N)"/>
      <sheetName val="1Q Total"/>
      <sheetName val="2Q Total"/>
      <sheetName val="2Q_ttl(N)"/>
      <sheetName val="RM(N)"/>
      <sheetName val="2Q_ttl(L)"/>
      <sheetName val="RM(L)"/>
      <sheetName val="RM(L) (2)"/>
      <sheetName val="2Q_I E(N)"/>
      <sheetName val="2Q_I 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rizontal Work"/>
      <sheetName val="SUMMARY 0309FL"/>
      <sheetName val="CA_REV_BKLG_INV VIS 0309FL"/>
      <sheetName val="By_Channel_0309FL"/>
      <sheetName val="Check vs LastDay0309FL"/>
      <sheetName val="CA_REV_BKLG_INV SYS 0309FL"/>
      <sheetName val="CA_REV_BKLG_INV OPT 0309FL"/>
      <sheetName val="CA_REV_BKLG_INV ALL 0309FL(3)"/>
    </sheetNames>
    <sheetDataSet>
      <sheetData sheetId="0" refreshError="1"/>
      <sheetData sheetId="1" refreshError="1"/>
      <sheetData sheetId="2" refreshError="1">
        <row r="140">
          <cell r="CT140">
            <v>-82178.695238095184</v>
          </cell>
          <cell r="CU140">
            <v>873224.4</v>
          </cell>
          <cell r="CV140">
            <v>1504397.8190476191</v>
          </cell>
          <cell r="CW140">
            <v>2295443.5238095243</v>
          </cell>
          <cell r="CY140">
            <v>-429709.18095238111</v>
          </cell>
          <cell r="CZ140">
            <v>362485.8000000001</v>
          </cell>
          <cell r="DA140">
            <v>1794913.2761904763</v>
          </cell>
          <cell r="DB140">
            <v>1727689.8952380947</v>
          </cell>
          <cell r="DD140">
            <v>0</v>
          </cell>
          <cell r="DE140">
            <v>0</v>
          </cell>
          <cell r="DF140">
            <v>0</v>
          </cell>
          <cell r="DG140">
            <v>0</v>
          </cell>
          <cell r="DI140">
            <v>8976413.4571428541</v>
          </cell>
          <cell r="DJ140">
            <v>51036.114285714284</v>
          </cell>
          <cell r="DK140">
            <v>10041517.266666668</v>
          </cell>
          <cell r="DL140">
            <v>8226739.9142857138</v>
          </cell>
          <cell r="DM140">
            <v>1814777.352380953</v>
          </cell>
          <cell r="DN140">
            <v>294192.39999999997</v>
          </cell>
          <cell r="DO140">
            <v>612856.17142857134</v>
          </cell>
          <cell r="DP140">
            <v>9979.4857142857127</v>
          </cell>
          <cell r="DQ140">
            <v>294192.39999999997</v>
          </cell>
          <cell r="DR140">
            <v>19437286.39047619</v>
          </cell>
          <cell r="DS140">
            <v>17689732.419047616</v>
          </cell>
          <cell r="DT140">
            <v>1747553.9714285708</v>
          </cell>
        </row>
        <row r="141">
          <cell r="CT141">
            <v>136703.57142857139</v>
          </cell>
          <cell r="CU141">
            <v>93590.609523809515</v>
          </cell>
          <cell r="CV141">
            <v>129521.70476190477</v>
          </cell>
          <cell r="CW141">
            <v>359815.88571428566</v>
          </cell>
          <cell r="CY141">
            <v>87958.876190476207</v>
          </cell>
          <cell r="CZ141">
            <v>86470.123809523793</v>
          </cell>
          <cell r="DA141">
            <v>139081.62857142856</v>
          </cell>
          <cell r="DB141">
            <v>313510.62857142853</v>
          </cell>
          <cell r="DD141">
            <v>0</v>
          </cell>
          <cell r="DE141">
            <v>0</v>
          </cell>
          <cell r="DF141">
            <v>0</v>
          </cell>
          <cell r="DG141">
            <v>0</v>
          </cell>
          <cell r="DI141">
            <v>1154669.7619047621</v>
          </cell>
          <cell r="DJ141">
            <v>938.57142857142867</v>
          </cell>
          <cell r="DK141">
            <v>442879.95238095237</v>
          </cell>
          <cell r="DL141">
            <v>303556.98095238098</v>
          </cell>
          <cell r="DM141">
            <v>139322.97142857139</v>
          </cell>
          <cell r="DN141">
            <v>88907.142857142855</v>
          </cell>
          <cell r="DO141">
            <v>94782.85714285713</v>
          </cell>
          <cell r="DP141">
            <v>1555.7142857142858</v>
          </cell>
          <cell r="DQ141">
            <v>88907.142857142855</v>
          </cell>
          <cell r="DR141">
            <v>1048323.4095238096</v>
          </cell>
          <cell r="DS141">
            <v>734571.43809523806</v>
          </cell>
          <cell r="DT141">
            <v>313751.97142857144</v>
          </cell>
        </row>
        <row r="142">
          <cell r="CT142">
            <v>661.2380952380953</v>
          </cell>
          <cell r="CU142">
            <v>838.38095238095229</v>
          </cell>
          <cell r="CV142">
            <v>518.38095238095241</v>
          </cell>
          <cell r="CW142">
            <v>2018.0000000000002</v>
          </cell>
          <cell r="CY142">
            <v>661.2380952380953</v>
          </cell>
          <cell r="CZ142">
            <v>661.2380952380953</v>
          </cell>
          <cell r="DA142">
            <v>661.2380952380953</v>
          </cell>
          <cell r="DB142">
            <v>1983.714285714286</v>
          </cell>
          <cell r="DD142">
            <v>0</v>
          </cell>
          <cell r="DE142">
            <v>0</v>
          </cell>
          <cell r="DF142">
            <v>0</v>
          </cell>
          <cell r="DG142">
            <v>0</v>
          </cell>
          <cell r="DI142">
            <v>5985.4285714285725</v>
          </cell>
          <cell r="DJ142">
            <v>0</v>
          </cell>
          <cell r="DK142">
            <v>661.2380952380953</v>
          </cell>
          <cell r="DL142">
            <v>0</v>
          </cell>
          <cell r="DM142">
            <v>661.2380952380953</v>
          </cell>
          <cell r="DN142">
            <v>0</v>
          </cell>
          <cell r="DO142">
            <v>0</v>
          </cell>
          <cell r="DP142">
            <v>0</v>
          </cell>
          <cell r="DQ142">
            <v>0</v>
          </cell>
          <cell r="DR142">
            <v>1983.714285714286</v>
          </cell>
          <cell r="DS142">
            <v>0</v>
          </cell>
          <cell r="DT142">
            <v>1983.714285714286</v>
          </cell>
        </row>
        <row r="143">
          <cell r="CT143">
            <v>55186.114285714299</v>
          </cell>
          <cell r="CU143">
            <v>967653.39047619049</v>
          </cell>
          <cell r="CV143">
            <v>1634437.9047619049</v>
          </cell>
          <cell r="CW143">
            <v>2657277.4095238098</v>
          </cell>
          <cell r="CY143">
            <v>-341089.06666666677</v>
          </cell>
          <cell r="CZ143">
            <v>449617.16190476203</v>
          </cell>
          <cell r="DA143">
            <v>1934656.142857143</v>
          </cell>
          <cell r="DB143">
            <v>2043184.2380952376</v>
          </cell>
          <cell r="DD143">
            <v>0</v>
          </cell>
          <cell r="DE143">
            <v>0</v>
          </cell>
          <cell r="DF143">
            <v>0</v>
          </cell>
          <cell r="DG143">
            <v>0</v>
          </cell>
          <cell r="DI143">
            <v>10137068.647619046</v>
          </cell>
          <cell r="DJ143">
            <v>51974.685714285712</v>
          </cell>
          <cell r="DK143">
            <v>10485058.457142858</v>
          </cell>
          <cell r="DL143">
            <v>8530296.895238094</v>
          </cell>
          <cell r="DM143">
            <v>1954761.5619047626</v>
          </cell>
          <cell r="DN143">
            <v>383099.54285714281</v>
          </cell>
          <cell r="DO143">
            <v>707639.0285714285</v>
          </cell>
          <cell r="DP143">
            <v>11535.199999999999</v>
          </cell>
          <cell r="DQ143">
            <v>383099.54285714281</v>
          </cell>
          <cell r="DR143">
            <v>20487593.514285713</v>
          </cell>
          <cell r="DS143">
            <v>18424303.857142854</v>
          </cell>
          <cell r="DT143">
            <v>2063289.6571428566</v>
          </cell>
        </row>
      </sheetData>
      <sheetData sheetId="3" refreshError="1"/>
      <sheetData sheetId="4" refreshError="1"/>
      <sheetData sheetId="5" refreshError="1"/>
      <sheetData sheetId="6" refreshError="1"/>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History"/>
      <sheetName val="Notes"/>
      <sheetName val="BOM Loadsheet"/>
      <sheetName val="Country Matrix "/>
      <sheetName val="CFAAS"/>
      <sheetName val="Life Cycle"/>
      <sheetName val="SBB Table"/>
      <sheetName val="Building Block"/>
      <sheetName val="Specs"/>
      <sheetName val="Model Assignment"/>
      <sheetName val="Model Number Usag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d3 Table"/>
      <sheetName val="Model Table"/>
      <sheetName val="Config. Memo"/>
      <sheetName val="KOD3 POR"/>
    </sheetNames>
    <sheetDataSet>
      <sheetData sheetId="0" refreshError="1">
        <row r="6">
          <cell r="AD6">
            <v>1</v>
          </cell>
          <cell r="AE6" t="str">
            <v>14" XGA</v>
          </cell>
          <cell r="AF6" t="str">
            <v>M7-32</v>
          </cell>
          <cell r="AG6" t="str">
            <v>10/100</v>
          </cell>
          <cell r="AH6" t="str">
            <v xml:space="preserve"> </v>
          </cell>
          <cell r="AI6" t="str">
            <v xml:space="preserve"> </v>
          </cell>
          <cell r="AJ6" t="str">
            <v>Y</v>
          </cell>
          <cell r="AL6" t="str">
            <v xml:space="preserve"> </v>
          </cell>
          <cell r="AM6" t="str">
            <v>Modem</v>
          </cell>
          <cell r="AN6" t="str">
            <v>Cel 1.3GHz</v>
          </cell>
          <cell r="AO6" t="str">
            <v>OPEN</v>
          </cell>
          <cell r="AP6" t="str">
            <v>Blank Bezel</v>
          </cell>
          <cell r="AQ6" t="str">
            <v>OPEN</v>
          </cell>
          <cell r="AR6" t="str">
            <v>OPEN</v>
          </cell>
          <cell r="AS6" t="str">
            <v>XP Pro</v>
          </cell>
          <cell r="AT6" t="str">
            <v>N/A</v>
          </cell>
          <cell r="AU6" t="str">
            <v>6 Cell</v>
          </cell>
          <cell r="AX6" t="str">
            <v>1 Yr Depot</v>
          </cell>
        </row>
        <row r="7">
          <cell r="AD7">
            <v>2</v>
          </cell>
          <cell r="AE7" t="str">
            <v>15" XGA</v>
          </cell>
          <cell r="AF7" t="str">
            <v>M7-32</v>
          </cell>
          <cell r="AG7" t="str">
            <v>10/100</v>
          </cell>
          <cell r="AH7" t="str">
            <v xml:space="preserve"> </v>
          </cell>
          <cell r="AI7" t="str">
            <v xml:space="preserve"> </v>
          </cell>
          <cell r="AJ7" t="str">
            <v>Y</v>
          </cell>
          <cell r="AL7" t="str">
            <v xml:space="preserve"> </v>
          </cell>
          <cell r="AM7" t="str">
            <v>Modem</v>
          </cell>
          <cell r="AN7" t="str">
            <v>Cel 1.4GHz</v>
          </cell>
          <cell r="AO7" t="str">
            <v>30GB / 4200rpm</v>
          </cell>
          <cell r="AP7" t="str">
            <v>CD (12.7mm)</v>
          </cell>
          <cell r="AQ7" t="str">
            <v>128MB</v>
          </cell>
          <cell r="AS7" t="str">
            <v>XP Home</v>
          </cell>
          <cell r="AT7" t="str">
            <v>SBE</v>
          </cell>
          <cell r="AU7" t="str">
            <v>9 Cell</v>
          </cell>
        </row>
        <row r="8">
          <cell r="AD8">
            <v>3</v>
          </cell>
          <cell r="AF8" t="e">
            <v>#N/A</v>
          </cell>
          <cell r="AG8" t="e">
            <v>#N/A</v>
          </cell>
          <cell r="AH8" t="e">
            <v>#N/A</v>
          </cell>
          <cell r="AI8" t="e">
            <v>#N/A</v>
          </cell>
          <cell r="AJ8" t="e">
            <v>#N/A</v>
          </cell>
          <cell r="AN8" t="str">
            <v>Ban 1.6GHz</v>
          </cell>
          <cell r="AO8" t="str">
            <v>40GB / 4200rpm</v>
          </cell>
          <cell r="AP8" t="str">
            <v>DVD (12.7mm)</v>
          </cell>
          <cell r="AQ8" t="str">
            <v>256MB</v>
          </cell>
          <cell r="AS8" t="str">
            <v>ERR</v>
          </cell>
          <cell r="AT8" t="str">
            <v>Pro</v>
          </cell>
        </row>
        <row r="9">
          <cell r="AD9">
            <v>4</v>
          </cell>
          <cell r="AF9" t="e">
            <v>#N/A</v>
          </cell>
          <cell r="AG9" t="e">
            <v>#N/A</v>
          </cell>
          <cell r="AH9" t="e">
            <v>#N/A</v>
          </cell>
          <cell r="AI9" t="e">
            <v>#N/A</v>
          </cell>
          <cell r="AJ9" t="e">
            <v>#N/A</v>
          </cell>
          <cell r="AP9" t="str">
            <v>Combo (12.7mm)</v>
          </cell>
          <cell r="AQ9" t="str">
            <v>512MB</v>
          </cell>
          <cell r="AS9" t="str">
            <v>ERR</v>
          </cell>
        </row>
        <row r="10">
          <cell r="AD10">
            <v>5</v>
          </cell>
          <cell r="AF10" t="e">
            <v>#N/A</v>
          </cell>
          <cell r="AG10" t="e">
            <v>#N/A</v>
          </cell>
          <cell r="AH10" t="e">
            <v>#N/A</v>
          </cell>
          <cell r="AI10" t="e">
            <v>#N/A</v>
          </cell>
          <cell r="AJ10" t="e">
            <v>#N/A</v>
          </cell>
          <cell r="AQ10" t="str">
            <v>1GB</v>
          </cell>
          <cell r="AS10" t="str">
            <v>ERR</v>
          </cell>
        </row>
        <row r="11">
          <cell r="AD11">
            <v>6</v>
          </cell>
          <cell r="AF11" t="e">
            <v>#N/A</v>
          </cell>
          <cell r="AG11" t="e">
            <v>#N/A</v>
          </cell>
          <cell r="AH11" t="e">
            <v>#N/A</v>
          </cell>
          <cell r="AI11" t="e">
            <v>#N/A</v>
          </cell>
          <cell r="AJ11" t="e">
            <v>#N/A</v>
          </cell>
          <cell r="AS11" t="str">
            <v>ERR</v>
          </cell>
        </row>
        <row r="12">
          <cell r="AD12">
            <v>7</v>
          </cell>
          <cell r="AF12" t="e">
            <v>#N/A</v>
          </cell>
          <cell r="AG12" t="e">
            <v>#N/A</v>
          </cell>
          <cell r="AH12" t="e">
            <v>#N/A</v>
          </cell>
          <cell r="AI12" t="e">
            <v>#N/A</v>
          </cell>
          <cell r="AJ12" t="e">
            <v>#N/A</v>
          </cell>
          <cell r="AS12" t="str">
            <v>ERR</v>
          </cell>
        </row>
        <row r="13">
          <cell r="AD13">
            <v>8</v>
          </cell>
          <cell r="AF13" t="e">
            <v>#N/A</v>
          </cell>
          <cell r="AG13" t="e">
            <v>#N/A</v>
          </cell>
          <cell r="AH13" t="e">
            <v>#N/A</v>
          </cell>
          <cell r="AI13" t="e">
            <v>#N/A</v>
          </cell>
          <cell r="AJ13" t="e">
            <v>#N/A</v>
          </cell>
          <cell r="AS13" t="str">
            <v>ERR</v>
          </cell>
        </row>
        <row r="14">
          <cell r="AD14">
            <v>9</v>
          </cell>
          <cell r="AF14" t="e">
            <v>#N/A</v>
          </cell>
          <cell r="AG14" t="e">
            <v>#N/A</v>
          </cell>
          <cell r="AH14" t="e">
            <v>#N/A</v>
          </cell>
          <cell r="AI14" t="e">
            <v>#N/A</v>
          </cell>
          <cell r="AJ14" t="e">
            <v>#N/A</v>
          </cell>
          <cell r="AS14" t="str">
            <v>ERR</v>
          </cell>
        </row>
        <row r="15">
          <cell r="AD15">
            <v>10</v>
          </cell>
          <cell r="AF15" t="e">
            <v>#N/A</v>
          </cell>
          <cell r="AG15" t="e">
            <v>#N/A</v>
          </cell>
          <cell r="AH15" t="e">
            <v>#N/A</v>
          </cell>
          <cell r="AI15" t="e">
            <v>#N/A</v>
          </cell>
          <cell r="AJ15" t="e">
            <v>#N/A</v>
          </cell>
          <cell r="AS15" t="str">
            <v>ERR</v>
          </cell>
        </row>
        <row r="16">
          <cell r="AD16">
            <v>11</v>
          </cell>
          <cell r="AF16" t="e">
            <v>#N/A</v>
          </cell>
          <cell r="AG16" t="e">
            <v>#N/A</v>
          </cell>
          <cell r="AH16" t="e">
            <v>#N/A</v>
          </cell>
          <cell r="AI16" t="e">
            <v>#N/A</v>
          </cell>
          <cell r="AJ16" t="e">
            <v>#N/A</v>
          </cell>
          <cell r="AS16" t="str">
            <v>ERR</v>
          </cell>
        </row>
        <row r="17">
          <cell r="AD17">
            <v>12</v>
          </cell>
          <cell r="AF17" t="e">
            <v>#N/A</v>
          </cell>
          <cell r="AG17" t="e">
            <v>#N/A</v>
          </cell>
          <cell r="AH17" t="e">
            <v>#N/A</v>
          </cell>
          <cell r="AI17" t="e">
            <v>#N/A</v>
          </cell>
          <cell r="AJ17" t="e">
            <v>#N/A</v>
          </cell>
          <cell r="AS17" t="str">
            <v>ERR</v>
          </cell>
        </row>
        <row r="18">
          <cell r="AD18">
            <v>13</v>
          </cell>
          <cell r="AF18" t="e">
            <v>#N/A</v>
          </cell>
          <cell r="AG18" t="e">
            <v>#N/A</v>
          </cell>
          <cell r="AH18" t="e">
            <v>#N/A</v>
          </cell>
          <cell r="AI18" t="e">
            <v>#N/A</v>
          </cell>
          <cell r="AJ18" t="e">
            <v>#N/A</v>
          </cell>
          <cell r="AS18" t="str">
            <v>ERR</v>
          </cell>
        </row>
        <row r="19">
          <cell r="AD19">
            <v>14</v>
          </cell>
          <cell r="AF19" t="e">
            <v>#N/A</v>
          </cell>
          <cell r="AG19" t="e">
            <v>#N/A</v>
          </cell>
          <cell r="AH19" t="e">
            <v>#N/A</v>
          </cell>
          <cell r="AI19" t="e">
            <v>#N/A</v>
          </cell>
          <cell r="AJ19" t="e">
            <v>#N/A</v>
          </cell>
          <cell r="AS19" t="str">
            <v>ERR</v>
          </cell>
        </row>
        <row r="20">
          <cell r="AD20">
            <v>15</v>
          </cell>
          <cell r="AF20" t="e">
            <v>#N/A</v>
          </cell>
          <cell r="AG20" t="e">
            <v>#N/A</v>
          </cell>
          <cell r="AH20" t="e">
            <v>#N/A</v>
          </cell>
          <cell r="AI20" t="e">
            <v>#N/A</v>
          </cell>
          <cell r="AJ20" t="e">
            <v>#N/A</v>
          </cell>
          <cell r="AS20" t="str">
            <v>ERR</v>
          </cell>
        </row>
        <row r="21">
          <cell r="AD21">
            <v>16</v>
          </cell>
          <cell r="AF21" t="e">
            <v>#N/A</v>
          </cell>
          <cell r="AG21" t="e">
            <v>#N/A</v>
          </cell>
          <cell r="AH21" t="e">
            <v>#N/A</v>
          </cell>
          <cell r="AI21" t="e">
            <v>#N/A</v>
          </cell>
          <cell r="AJ21" t="e">
            <v>#N/A</v>
          </cell>
          <cell r="AS21" t="str">
            <v>ERR</v>
          </cell>
        </row>
        <row r="22">
          <cell r="AD22">
            <v>17</v>
          </cell>
          <cell r="AF22" t="e">
            <v>#N/A</v>
          </cell>
          <cell r="AG22" t="e">
            <v>#N/A</v>
          </cell>
          <cell r="AH22" t="e">
            <v>#N/A</v>
          </cell>
          <cell r="AI22" t="e">
            <v>#N/A</v>
          </cell>
          <cell r="AJ22" t="e">
            <v>#N/A</v>
          </cell>
          <cell r="AS22" t="str">
            <v>ERR</v>
          </cell>
        </row>
        <row r="23">
          <cell r="AD23">
            <v>18</v>
          </cell>
          <cell r="AF23" t="e">
            <v>#N/A</v>
          </cell>
          <cell r="AG23" t="e">
            <v>#N/A</v>
          </cell>
          <cell r="AH23" t="e">
            <v>#N/A</v>
          </cell>
          <cell r="AI23" t="e">
            <v>#N/A</v>
          </cell>
          <cell r="AJ23" t="e">
            <v>#N/A</v>
          </cell>
          <cell r="AK23" t="str">
            <v xml:space="preserve"> </v>
          </cell>
          <cell r="AL23" t="str">
            <v xml:space="preserve"> </v>
          </cell>
          <cell r="AS23" t="str">
            <v>ERR</v>
          </cell>
        </row>
        <row r="24">
          <cell r="AD24">
            <v>19</v>
          </cell>
          <cell r="AF24" t="e">
            <v>#N/A</v>
          </cell>
          <cell r="AG24" t="e">
            <v>#N/A</v>
          </cell>
          <cell r="AH24" t="e">
            <v>#N/A</v>
          </cell>
          <cell r="AI24" t="e">
            <v>#N/A</v>
          </cell>
          <cell r="AJ24" t="e">
            <v>#N/A</v>
          </cell>
          <cell r="AK24" t="str">
            <v xml:space="preserve"> </v>
          </cell>
          <cell r="AL24" t="str">
            <v xml:space="preserve"> </v>
          </cell>
          <cell r="AS24" t="str">
            <v>ERR</v>
          </cell>
        </row>
      </sheetData>
      <sheetData sheetId="1"/>
      <sheetData sheetId="2"/>
      <sheetData sheetId="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ll)FF"/>
      <sheetName val="(All)Base"/>
      <sheetName val="(All)Proc"/>
      <sheetName val="(All)Band"/>
      <sheetName val="(All)Seg"/>
      <sheetName val="(All)Chan"/>
    </sheetNames>
    <sheetDataSet>
      <sheetData sheetId="0" refreshError="1"/>
      <sheetData sheetId="1" refreshError="1">
        <row r="1">
          <cell r="A1" t="str">
            <v>IDC PC Tracker</v>
          </cell>
          <cell r="N1" t="str">
            <v xml:space="preserve"> ( Contents Page )</v>
          </cell>
        </row>
        <row r="2">
          <cell r="A2" t="str">
            <v>Asia Pacific</v>
          </cell>
        </row>
        <row r="4">
          <cell r="A4" t="str">
            <v>Table I-1: Total Unit Shipments by Form Factor- Quarterly Comparison</v>
          </cell>
        </row>
        <row r="5">
          <cell r="A5" t="str">
            <v>Units</v>
          </cell>
        </row>
        <row r="7">
          <cell r="A7" t="str">
            <v>Form Factor</v>
          </cell>
          <cell r="B7" t="str">
            <v>4Q 2004</v>
          </cell>
          <cell r="C7" t="str">
            <v>% Share</v>
          </cell>
          <cell r="D7" t="str">
            <v>1Q 2005</v>
          </cell>
          <cell r="E7" t="str">
            <v>% Share</v>
          </cell>
          <cell r="F7" t="str">
            <v>2Q 2005</v>
          </cell>
          <cell r="G7" t="str">
            <v>% Share</v>
          </cell>
          <cell r="H7" t="str">
            <v>3Q 2005</v>
          </cell>
          <cell r="I7" t="str">
            <v>% Share</v>
          </cell>
          <cell r="J7" t="str">
            <v>4Q 2005</v>
          </cell>
          <cell r="K7" t="str">
            <v>% Share</v>
          </cell>
          <cell r="L7" t="str">
            <v>Sequential Growth</v>
          </cell>
          <cell r="M7" t="str">
            <v xml:space="preserve">Year-on-Year Growth </v>
          </cell>
          <cell r="N7" t="str">
            <v>Change in Market Share (Seq)</v>
          </cell>
          <cell r="O7" t="str">
            <v>Change in Market Share (YoY)</v>
          </cell>
        </row>
        <row r="8">
          <cell r="A8" t="str">
            <v>Consumer Desktop</v>
          </cell>
          <cell r="B8">
            <v>3211412.0382134016</v>
          </cell>
          <cell r="C8">
            <v>0.25493494708222386</v>
          </cell>
          <cell r="D8">
            <v>3360200.0291367695</v>
          </cell>
          <cell r="E8">
            <v>0.25601184774806657</v>
          </cell>
          <cell r="F8">
            <v>3371020.2343168166</v>
          </cell>
          <cell r="G8">
            <v>0.25340606513144176</v>
          </cell>
          <cell r="H8">
            <v>3637458.4175304393</v>
          </cell>
          <cell r="I8">
            <v>0.24891594628650793</v>
          </cell>
          <cell r="J8">
            <v>3604023.8686628481</v>
          </cell>
          <cell r="K8">
            <v>0.24396351264172644</v>
          </cell>
          <cell r="L8">
            <v>-9.1917336309484954E-3</v>
          </cell>
          <cell r="M8">
            <v>0.12225520293804082</v>
          </cell>
          <cell r="N8">
            <v>-4.9524336447814843E-3</v>
          </cell>
          <cell r="O8">
            <v>-1.0971434440497418E-2</v>
          </cell>
        </row>
        <row r="9">
          <cell r="A9" t="str">
            <v>Commercial Desktop</v>
          </cell>
          <cell r="B9">
            <v>5844642.7155777132</v>
          </cell>
          <cell r="C9">
            <v>0.46397150651500962</v>
          </cell>
          <cell r="D9">
            <v>5575529.8981395923</v>
          </cell>
          <cell r="E9">
            <v>0.42479664871736927</v>
          </cell>
          <cell r="F9">
            <v>5768541.0475075599</v>
          </cell>
          <cell r="G9">
            <v>0.43363230914997652</v>
          </cell>
          <cell r="H9">
            <v>6261975.5451776264</v>
          </cell>
          <cell r="I9">
            <v>0.42851502052609142</v>
          </cell>
          <cell r="J9">
            <v>6566545.7153371051</v>
          </cell>
          <cell r="K9">
            <v>0.44450248306221285</v>
          </cell>
          <cell r="L9">
            <v>4.8638032512603679E-2</v>
          </cell>
          <cell r="M9">
            <v>0.12351533445069363</v>
          </cell>
          <cell r="N9">
            <v>1.5987462536121433E-2</v>
          </cell>
          <cell r="O9">
            <v>-1.9469023452796774E-2</v>
          </cell>
        </row>
        <row r="10">
          <cell r="A10" t="str">
            <v>Consumer Notebook</v>
          </cell>
          <cell r="B10">
            <v>1220298.3747969384</v>
          </cell>
          <cell r="C10">
            <v>9.6872247441799175E-2</v>
          </cell>
          <cell r="D10">
            <v>1470686.5501849826</v>
          </cell>
          <cell r="E10">
            <v>0.11205082373260163</v>
          </cell>
          <cell r="F10">
            <v>1561028.2304376701</v>
          </cell>
          <cell r="G10">
            <v>0.11734549007074591</v>
          </cell>
          <cell r="H10">
            <v>1782011.4272031859</v>
          </cell>
          <cell r="I10">
            <v>0.12194532824290069</v>
          </cell>
          <cell r="J10">
            <v>1814871.021322666</v>
          </cell>
          <cell r="K10">
            <v>0.12285221338387729</v>
          </cell>
          <cell r="L10">
            <v>1.8439609094455855E-2</v>
          </cell>
          <cell r="M10">
            <v>0.48723546536285967</v>
          </cell>
          <cell r="N10">
            <v>9.0688514097660156E-4</v>
          </cell>
          <cell r="O10">
            <v>2.5979965942078118E-2</v>
          </cell>
        </row>
        <row r="11">
          <cell r="A11" t="str">
            <v>Commercial Notebook</v>
          </cell>
          <cell r="B11">
            <v>1980806.1809336042</v>
          </cell>
          <cell r="C11">
            <v>0.15724444976465338</v>
          </cell>
          <cell r="D11">
            <v>2373202.4498150218</v>
          </cell>
          <cell r="E11">
            <v>0.18081302868551705</v>
          </cell>
          <cell r="F11">
            <v>2256240.0727663054</v>
          </cell>
          <cell r="G11">
            <v>0.1696058994280879</v>
          </cell>
          <cell r="H11">
            <v>2547711.2535685692</v>
          </cell>
          <cell r="I11">
            <v>0.17434314973622619</v>
          </cell>
          <cell r="J11">
            <v>2375108.120343999</v>
          </cell>
          <cell r="K11">
            <v>0.16077577204226229</v>
          </cell>
          <cell r="L11">
            <v>-6.7748310560235447E-2</v>
          </cell>
          <cell r="M11">
            <v>0.19906134340945481</v>
          </cell>
          <cell r="N11">
            <v>-1.3567377693963906E-2</v>
          </cell>
          <cell r="O11">
            <v>3.5313222776089115E-3</v>
          </cell>
        </row>
        <row r="12">
          <cell r="A12" t="str">
            <v>x86 Server</v>
          </cell>
          <cell r="B12">
            <v>339826.99999999872</v>
          </cell>
          <cell r="C12">
            <v>2.697684919631408E-2</v>
          </cell>
          <cell r="D12">
            <v>345555</v>
          </cell>
          <cell r="E12">
            <v>2.6327651116445579E-2</v>
          </cell>
          <cell r="F12">
            <v>346010</v>
          </cell>
          <cell r="G12">
            <v>2.6010236219747858E-2</v>
          </cell>
          <cell r="H12">
            <v>384042.99999999802</v>
          </cell>
          <cell r="I12">
            <v>2.6280555208273774E-2</v>
          </cell>
          <cell r="J12">
            <v>412249.99999999785</v>
          </cell>
          <cell r="K12">
            <v>2.7906018869921022E-2</v>
          </cell>
          <cell r="L12">
            <v>7.344750457631033E-2</v>
          </cell>
          <cell r="M12">
            <v>0.21311726260714825</v>
          </cell>
          <cell r="N12">
            <v>1.625463661647248E-3</v>
          </cell>
          <cell r="O12">
            <v>9.2916967360694158E-4</v>
          </cell>
        </row>
        <row r="13">
          <cell r="A13" t="str">
            <v>Total</v>
          </cell>
          <cell r="B13">
            <v>12596986.309521655</v>
          </cell>
          <cell r="C13">
            <v>1</v>
          </cell>
          <cell r="D13">
            <v>13125173.927276365</v>
          </cell>
          <cell r="E13">
            <v>1</v>
          </cell>
          <cell r="F13">
            <v>13302839.585028352</v>
          </cell>
          <cell r="G13">
            <v>1</v>
          </cell>
          <cell r="H13">
            <v>14613199.643479818</v>
          </cell>
          <cell r="I13">
            <v>1</v>
          </cell>
          <cell r="J13">
            <v>14772798.725666618</v>
          </cell>
          <cell r="K13">
            <v>1</v>
          </cell>
          <cell r="L13">
            <v>1.0921569955968602E-2</v>
          </cell>
          <cell r="M13">
            <v>0.1727248377256978</v>
          </cell>
          <cell r="N13">
            <v>0</v>
          </cell>
          <cell r="O13">
            <v>0</v>
          </cell>
        </row>
        <row r="21">
          <cell r="A21" t="str">
            <v>IDC PC Tracker</v>
          </cell>
          <cell r="M21" t="str">
            <v>( Top )</v>
          </cell>
          <cell r="N21" t="str">
            <v xml:space="preserve"> ( Contents Page )</v>
          </cell>
        </row>
        <row r="22">
          <cell r="A22" t="str">
            <v>Asia Pacific</v>
          </cell>
        </row>
        <row r="24">
          <cell r="A24" t="str">
            <v>Table II-1: Total Unit Shipments by Vendor - Quarterly Comparison</v>
          </cell>
        </row>
        <row r="25">
          <cell r="A25" t="str">
            <v>Units</v>
          </cell>
        </row>
        <row r="27">
          <cell r="B27" t="str">
            <v>4Q 2004</v>
          </cell>
          <cell r="C27" t="str">
            <v>% Share</v>
          </cell>
          <cell r="D27" t="str">
            <v>1Q 2005</v>
          </cell>
          <cell r="E27" t="str">
            <v>% Share</v>
          </cell>
          <cell r="F27" t="str">
            <v>2Q 2005</v>
          </cell>
          <cell r="G27" t="str">
            <v>% Share</v>
          </cell>
          <cell r="H27" t="str">
            <v>3Q 2005</v>
          </cell>
          <cell r="I27" t="str">
            <v>% Share</v>
          </cell>
          <cell r="J27" t="str">
            <v>4Q 2005</v>
          </cell>
          <cell r="K27" t="str">
            <v>% Share</v>
          </cell>
          <cell r="L27" t="str">
            <v>Sequential Growth</v>
          </cell>
          <cell r="M27" t="str">
            <v xml:space="preserve">Year-on-Year Growth </v>
          </cell>
          <cell r="N27" t="str">
            <v>Change in Market Share (Seq)</v>
          </cell>
          <cell r="O27" t="str">
            <v>Change in Market Share (YoY)</v>
          </cell>
        </row>
        <row r="28">
          <cell r="A28" t="str">
            <v>Lenovo</v>
          </cell>
          <cell r="B28">
            <v>2067756</v>
          </cell>
          <cell r="C28">
            <v>0.16414687999121247</v>
          </cell>
          <cell r="D28">
            <v>1717841</v>
          </cell>
          <cell r="E28">
            <v>0.13088138942144167</v>
          </cell>
          <cell r="F28">
            <v>2043270.3170140085</v>
          </cell>
          <cell r="G28">
            <v>0.15359655387512983</v>
          </cell>
          <cell r="H28">
            <v>2354157</v>
          </cell>
          <cell r="I28">
            <v>0.16109798383890483</v>
          </cell>
          <cell r="J28">
            <v>2596123.4999999912</v>
          </cell>
          <cell r="K28">
            <v>0.17573674076323886</v>
          </cell>
          <cell r="L28">
            <v>0.10278265213407223</v>
          </cell>
          <cell r="M28">
            <v>0.25552700608775458</v>
          </cell>
          <cell r="N28">
            <v>1.4638756924334029E-2</v>
          </cell>
          <cell r="O28">
            <v>1.1589860772026395E-2</v>
          </cell>
        </row>
        <row r="29">
          <cell r="A29" t="str">
            <v>Hewlett-Packard</v>
          </cell>
          <cell r="B29">
            <v>1168470.4357305404</v>
          </cell>
          <cell r="C29">
            <v>9.2757934875846451E-2</v>
          </cell>
          <cell r="D29">
            <v>1305401.9999999935</v>
          </cell>
          <cell r="E29">
            <v>9.9457882023730917E-2</v>
          </cell>
          <cell r="F29">
            <v>1409778.607393614</v>
          </cell>
          <cell r="G29">
            <v>0.10597576542832643</v>
          </cell>
          <cell r="H29">
            <v>1589489</v>
          </cell>
          <cell r="I29">
            <v>0.1087707715475718</v>
          </cell>
          <cell r="J29">
            <v>1469299.4</v>
          </cell>
          <cell r="K29">
            <v>9.9459786008401857E-2</v>
          </cell>
          <cell r="L29">
            <v>-7.5615244899461476E-2</v>
          </cell>
          <cell r="M29">
            <v>0.25745534937850434</v>
          </cell>
          <cell r="N29">
            <v>-9.3109855391699387E-3</v>
          </cell>
          <cell r="O29">
            <v>6.7018511325554059E-3</v>
          </cell>
        </row>
        <row r="30">
          <cell r="A30" t="str">
            <v>Dell</v>
          </cell>
          <cell r="B30">
            <v>1046730</v>
          </cell>
          <cell r="C30">
            <v>8.3093684019391961E-2</v>
          </cell>
          <cell r="D30">
            <v>1156250</v>
          </cell>
          <cell r="E30">
            <v>8.8094070707674305E-2</v>
          </cell>
          <cell r="F30">
            <v>1344748.6</v>
          </cell>
          <cell r="G30">
            <v>0.10108733488100162</v>
          </cell>
          <cell r="H30">
            <v>1241949.6807717583</v>
          </cell>
          <cell r="I30">
            <v>8.4988210047886245E-2</v>
          </cell>
          <cell r="J30">
            <v>1458650.7889999973</v>
          </cell>
          <cell r="K30">
            <v>9.8738960442593435E-2</v>
          </cell>
          <cell r="L30">
            <v>0.17448461204449051</v>
          </cell>
          <cell r="M30">
            <v>0.39353108155875671</v>
          </cell>
          <cell r="N30">
            <v>1.375075039470719E-2</v>
          </cell>
          <cell r="O30">
            <v>1.5645276423201473E-2</v>
          </cell>
        </row>
        <row r="31">
          <cell r="A31" t="str">
            <v>NEC</v>
          </cell>
          <cell r="B31">
            <v>641840.4</v>
          </cell>
          <cell r="C31">
            <v>5.095190105230589E-2</v>
          </cell>
          <cell r="D31">
            <v>911406.00000000081</v>
          </cell>
          <cell r="E31">
            <v>6.9439536957750209E-2</v>
          </cell>
          <cell r="F31">
            <v>734105</v>
          </cell>
          <cell r="G31">
            <v>5.5184082714655878E-2</v>
          </cell>
          <cell r="H31">
            <v>838138</v>
          </cell>
          <cell r="I31">
            <v>5.7354858651641333E-2</v>
          </cell>
          <cell r="J31">
            <v>733792.40000000095</v>
          </cell>
          <cell r="K31">
            <v>4.967186066950801E-2</v>
          </cell>
          <cell r="L31">
            <v>-0.12449692055484785</v>
          </cell>
          <cell r="M31">
            <v>0.14326302925151002</v>
          </cell>
          <cell r="N31">
            <v>-7.682997982133323E-3</v>
          </cell>
          <cell r="O31">
            <v>-1.2800403827978798E-3</v>
          </cell>
        </row>
        <row r="35">
          <cell r="A35" t="str">
            <v>IDC PC Tracker</v>
          </cell>
          <cell r="B35">
            <v>423372.99999999919</v>
          </cell>
          <cell r="C35">
            <v>3.3609070423453957E-2</v>
          </cell>
          <cell r="D35">
            <v>535653</v>
          </cell>
          <cell r="E35">
            <v>4.0811116330186262E-2</v>
          </cell>
          <cell r="F35">
            <v>450328.34583864501</v>
          </cell>
          <cell r="G35">
            <v>3.3852046622096219E-2</v>
          </cell>
          <cell r="H35">
            <v>583302.00000000081</v>
          </cell>
          <cell r="I35">
            <v>3.9916104222955814E-2</v>
          </cell>
          <cell r="J35">
            <v>440419.09666666633</v>
          </cell>
          <cell r="K35">
            <v>2.9812840805951656E-2</v>
          </cell>
          <cell r="L35">
            <v>-0.24495527759776969</v>
          </cell>
          <cell r="M35">
            <v>4.0262597441658166E-2</v>
          </cell>
          <cell r="N35" t="str">
            <v xml:space="preserve"> ( Contents Page )</v>
          </cell>
          <cell r="O35">
            <v>-3.796229617502301E-3</v>
          </cell>
        </row>
        <row r="36">
          <cell r="A36" t="str">
            <v>Asia Pacific</v>
          </cell>
          <cell r="B36">
            <v>388304</v>
          </cell>
          <cell r="C36">
            <v>3.0825150592288339E-2</v>
          </cell>
          <cell r="D36">
            <v>257621</v>
          </cell>
          <cell r="E36">
            <v>1.9628006564135578E-2</v>
          </cell>
          <cell r="F36">
            <v>238349</v>
          </cell>
          <cell r="G36">
            <v>1.7917152084450473E-2</v>
          </cell>
          <cell r="H36">
            <v>358885</v>
          </cell>
          <cell r="I36">
            <v>2.4558960991142628E-2</v>
          </cell>
          <cell r="J36">
            <v>379120</v>
          </cell>
          <cell r="K36">
            <v>2.5663383563285545E-2</v>
          </cell>
          <cell r="L36">
            <v>5.6382963902085637E-2</v>
          </cell>
          <cell r="M36">
            <v>-2.3651571964234175E-2</v>
          </cell>
          <cell r="N36">
            <v>1.1044225721429171E-3</v>
          </cell>
          <cell r="O36">
            <v>-5.1617670290027944E-3</v>
          </cell>
        </row>
        <row r="37">
          <cell r="A37" t="str">
            <v>Sony</v>
          </cell>
          <cell r="B37">
            <v>291383</v>
          </cell>
          <cell r="C37">
            <v>2.3131167474537355E-2</v>
          </cell>
          <cell r="D37">
            <v>319763.99999999948</v>
          </cell>
          <cell r="E37">
            <v>2.4362648584448622E-2</v>
          </cell>
          <cell r="F37">
            <v>287345</v>
          </cell>
          <cell r="G37">
            <v>2.1600275502336577E-2</v>
          </cell>
          <cell r="H37">
            <v>304461</v>
          </cell>
          <cell r="I37">
            <v>2.0834656846411177E-2</v>
          </cell>
          <cell r="J37">
            <v>320081</v>
          </cell>
          <cell r="K37">
            <v>2.1666916739607512E-2</v>
          </cell>
          <cell r="L37">
            <v>5.1303779466007171E-2</v>
          </cell>
          <cell r="M37">
            <v>9.8488930376857908E-2</v>
          </cell>
          <cell r="N37">
            <v>8.3225989319633473E-4</v>
          </cell>
          <cell r="O37">
            <v>-1.464250734929843E-3</v>
          </cell>
        </row>
        <row r="38">
          <cell r="A38" t="str">
            <v>Table I-2: Total Value of Shipments by Form Factor- Quarterly Comparison</v>
          </cell>
          <cell r="B38">
            <v>5026357.6737911282</v>
          </cell>
          <cell r="C38">
            <v>0.39901271227006579</v>
          </cell>
          <cell r="D38">
            <v>5187052.9999999385</v>
          </cell>
          <cell r="E38">
            <v>0.3951988010780097</v>
          </cell>
          <cell r="F38">
            <v>5122145.7147820257</v>
          </cell>
          <cell r="G38">
            <v>0.3850415305726721</v>
          </cell>
          <cell r="H38">
            <v>5329685.1085927375</v>
          </cell>
          <cell r="I38">
            <v>0.364717189843551</v>
          </cell>
          <cell r="J38">
            <v>5431870.540000027</v>
          </cell>
          <cell r="K38">
            <v>0.36769407347048871</v>
          </cell>
          <cell r="L38">
            <v>1.9172883449069422E-2</v>
          </cell>
          <cell r="M38">
            <v>8.0677280155242226E-2</v>
          </cell>
          <cell r="N38">
            <v>2.9768836269377097E-3</v>
          </cell>
          <cell r="O38">
            <v>-3.1318638799577081E-2</v>
          </cell>
        </row>
        <row r="39">
          <cell r="A39" t="str">
            <v>End-user Revenue (US$M)</v>
          </cell>
          <cell r="B39">
            <v>12596986.30952167</v>
          </cell>
          <cell r="C39">
            <v>1</v>
          </cell>
          <cell r="D39">
            <v>13125173.927276282</v>
          </cell>
          <cell r="E39">
            <v>1</v>
          </cell>
          <cell r="F39">
            <v>13302839.585028296</v>
          </cell>
          <cell r="G39">
            <v>1</v>
          </cell>
          <cell r="H39">
            <v>14613199.643479809</v>
          </cell>
          <cell r="I39">
            <v>1</v>
          </cell>
          <cell r="J39">
            <v>14772798.725666683</v>
          </cell>
          <cell r="K39">
            <v>1</v>
          </cell>
          <cell r="L39">
            <v>1.0921569955973709E-2</v>
          </cell>
          <cell r="M39">
            <v>0.17272483772570157</v>
          </cell>
          <cell r="N39">
            <v>0</v>
          </cell>
          <cell r="O39">
            <v>0</v>
          </cell>
        </row>
        <row r="41">
          <cell r="A41" t="str">
            <v>Form Factor</v>
          </cell>
          <cell r="B41" t="str">
            <v>4Q 2004</v>
          </cell>
          <cell r="C41" t="str">
            <v>% Share</v>
          </cell>
          <cell r="D41" t="str">
            <v>1Q 2005</v>
          </cell>
          <cell r="E41" t="str">
            <v>% Share</v>
          </cell>
          <cell r="F41" t="str">
            <v>2Q 2005</v>
          </cell>
          <cell r="G41" t="str">
            <v>% Share</v>
          </cell>
          <cell r="H41" t="str">
            <v>3Q 2005</v>
          </cell>
          <cell r="I41" t="str">
            <v>% Share</v>
          </cell>
          <cell r="J41" t="str">
            <v>4Q 2005</v>
          </cell>
          <cell r="K41" t="str">
            <v>% Share</v>
          </cell>
          <cell r="L41" t="str">
            <v>Sequential Growth</v>
          </cell>
          <cell r="M41" t="str">
            <v xml:space="preserve">Year-on-Year Growth </v>
          </cell>
          <cell r="N41" t="str">
            <v>Change in Market Share (Seq)</v>
          </cell>
          <cell r="O41" t="str">
            <v>Change in Market Share (YoY)</v>
          </cell>
        </row>
        <row r="42">
          <cell r="A42" t="str">
            <v>Consumer Desktop</v>
          </cell>
          <cell r="B42">
            <v>2533.8032943419826</v>
          </cell>
          <cell r="C42">
            <v>0.18544188917567744</v>
          </cell>
          <cell r="D42">
            <v>2690.9532354683438</v>
          </cell>
          <cell r="E42">
            <v>0.17995760757611329</v>
          </cell>
          <cell r="F42">
            <v>2559.0414751731155</v>
          </cell>
          <cell r="G42">
            <v>0.18341335364799927</v>
          </cell>
          <cell r="H42">
            <v>2609.649821478542</v>
          </cell>
          <cell r="I42">
            <v>0.1745971096041512</v>
          </cell>
          <cell r="J42">
            <v>2511.1193767478649</v>
          </cell>
          <cell r="K42">
            <v>0.17641950999130873</v>
          </cell>
          <cell r="L42">
            <v>-3.7756193922927506E-2</v>
          </cell>
          <cell r="M42">
            <v>-8.9525172079344406E-3</v>
          </cell>
          <cell r="N42">
            <v>1.8224003871575301E-3</v>
          </cell>
          <cell r="O42">
            <v>-9.0223791843687118E-3</v>
          </cell>
        </row>
        <row r="43">
          <cell r="A43" t="str">
            <v>Commercial Desktop</v>
          </cell>
          <cell r="B43">
            <v>4724.04537091154</v>
          </cell>
          <cell r="C43">
            <v>0.34573950554474769</v>
          </cell>
          <cell r="D43">
            <v>4805.2247501770798</v>
          </cell>
          <cell r="E43">
            <v>0.32134960151282299</v>
          </cell>
          <cell r="F43">
            <v>4548.3785908562495</v>
          </cell>
          <cell r="G43">
            <v>0.32599447062626102</v>
          </cell>
          <cell r="H43">
            <v>4850.6683426775235</v>
          </cell>
          <cell r="I43">
            <v>0.32453115560156692</v>
          </cell>
          <cell r="J43">
            <v>4714.0116394236875</v>
          </cell>
          <cell r="K43">
            <v>0.33118442365631751</v>
          </cell>
          <cell r="L43">
            <v>-2.8172757566517714E-2</v>
          </cell>
          <cell r="M43">
            <v>-2.1239701781095022E-3</v>
          </cell>
          <cell r="N43">
            <v>6.6532680547505829E-3</v>
          </cell>
          <cell r="O43">
            <v>-1.4555081888430188E-2</v>
          </cell>
        </row>
        <row r="44">
          <cell r="A44" t="str">
            <v>Consumer Notebook</v>
          </cell>
          <cell r="B44">
            <v>1888.3847826887577</v>
          </cell>
          <cell r="C44">
            <v>0.13820553567610147</v>
          </cell>
          <cell r="D44">
            <v>2217.1011493939186</v>
          </cell>
          <cell r="E44">
            <v>0.14826872995796964</v>
          </cell>
          <cell r="F44">
            <v>2158.2986330479362</v>
          </cell>
          <cell r="G44">
            <v>0.15469104127530214</v>
          </cell>
          <cell r="H44">
            <v>2279.0126258900673</v>
          </cell>
          <cell r="I44">
            <v>0.15247601956278192</v>
          </cell>
          <cell r="J44">
            <v>2247.0981675188</v>
          </cell>
          <cell r="K44">
            <v>0.15787061391300761</v>
          </cell>
          <cell r="L44">
            <v>-1.4003633858238551E-2</v>
          </cell>
          <cell r="M44">
            <v>0.1899577819724283</v>
          </cell>
          <cell r="N44">
            <v>5.3945943502256843E-3</v>
          </cell>
          <cell r="O44">
            <v>1.9665078236906136E-2</v>
          </cell>
        </row>
        <row r="45">
          <cell r="A45" t="str">
            <v>Commercial Notebook</v>
          </cell>
          <cell r="B45">
            <v>3067.590766883885</v>
          </cell>
          <cell r="C45">
            <v>0.22450828298277317</v>
          </cell>
          <cell r="D45">
            <v>3662.7572005462971</v>
          </cell>
          <cell r="E45">
            <v>0.24494703744926818</v>
          </cell>
          <cell r="F45">
            <v>3279.8094422841159</v>
          </cell>
          <cell r="G45">
            <v>0.23507272350676109</v>
          </cell>
          <cell r="H45">
            <v>3586.1287288040371</v>
          </cell>
          <cell r="I45">
            <v>0.23992786525007806</v>
          </cell>
          <cell r="J45">
            <v>3157.2391546416634</v>
          </cell>
          <cell r="K45">
            <v>0.22181286550726292</v>
          </cell>
          <cell r="L45">
            <v>-0.11959681500485542</v>
          </cell>
          <cell r="M45">
            <v>2.9224363538179698E-2</v>
          </cell>
          <cell r="N45">
            <v>-1.8114999742815135E-2</v>
          </cell>
          <cell r="O45">
            <v>-2.6954174755102478E-3</v>
          </cell>
        </row>
        <row r="46">
          <cell r="A46" t="str">
            <v>x86 Server</v>
          </cell>
          <cell r="B46">
            <v>1449.7730748972851</v>
          </cell>
          <cell r="C46">
            <v>0.10610478662070028</v>
          </cell>
          <cell r="D46">
            <v>1577.2255559973662</v>
          </cell>
          <cell r="E46">
            <v>0.105477023503826</v>
          </cell>
          <cell r="F46">
            <v>1406.7900747066549</v>
          </cell>
          <cell r="G46">
            <v>0.10082841094367649</v>
          </cell>
          <cell r="H46">
            <v>1621.2359184063428</v>
          </cell>
          <cell r="I46">
            <v>0.10846784998142191</v>
          </cell>
          <cell r="J46">
            <v>1604.3280080673974</v>
          </cell>
          <cell r="K46">
            <v>0.11271258693210325</v>
          </cell>
          <cell r="L46">
            <v>-1.0429025255970004E-2</v>
          </cell>
          <cell r="M46">
            <v>0.10660629297523849</v>
          </cell>
          <cell r="N46">
            <v>4.2447369506813382E-3</v>
          </cell>
          <cell r="O46">
            <v>6.6078003114029699E-3</v>
          </cell>
        </row>
        <row r="47">
          <cell r="A47" t="str">
            <v>Total</v>
          </cell>
          <cell r="B47">
            <v>13663.59728972345</v>
          </cell>
          <cell r="C47">
            <v>1</v>
          </cell>
          <cell r="D47">
            <v>14953.261891583004</v>
          </cell>
          <cell r="E47">
            <v>1</v>
          </cell>
          <cell r="F47">
            <v>13952.318216068072</v>
          </cell>
          <cell r="G47">
            <v>1</v>
          </cell>
          <cell r="H47">
            <v>14946.695437256512</v>
          </cell>
          <cell r="I47">
            <v>1</v>
          </cell>
          <cell r="J47">
            <v>14233.796346399413</v>
          </cell>
          <cell r="K47">
            <v>1</v>
          </cell>
          <cell r="L47">
            <v>-4.7696100710001077E-2</v>
          </cell>
          <cell r="M47">
            <v>4.1731254558037723E-2</v>
          </cell>
          <cell r="N47">
            <v>0</v>
          </cell>
          <cell r="O47">
            <v>0</v>
          </cell>
        </row>
      </sheetData>
      <sheetData sheetId="2" refreshError="1">
        <row r="21">
          <cell r="A21" t="str">
            <v>IDC PC Tracker</v>
          </cell>
          <cell r="M21" t="str">
            <v>( Top )</v>
          </cell>
          <cell r="N21" t="str">
            <v xml:space="preserve"> ( Contents Page )</v>
          </cell>
        </row>
        <row r="22">
          <cell r="A22" t="str">
            <v>Asia Pacific</v>
          </cell>
        </row>
        <row r="24">
          <cell r="A24" t="str">
            <v>Table II-1: Total Unit Shipments by Vendor - Quarterly Comparison</v>
          </cell>
        </row>
        <row r="25">
          <cell r="A25" t="str">
            <v>Units</v>
          </cell>
        </row>
        <row r="27">
          <cell r="B27" t="str">
            <v>4Q 2004</v>
          </cell>
          <cell r="C27" t="str">
            <v>% Share</v>
          </cell>
          <cell r="D27" t="str">
            <v>1Q 2005</v>
          </cell>
          <cell r="E27" t="str">
            <v>% Share</v>
          </cell>
          <cell r="F27" t="str">
            <v>2Q 2005</v>
          </cell>
          <cell r="G27" t="str">
            <v>% Share</v>
          </cell>
          <cell r="H27" t="str">
            <v>3Q 2005</v>
          </cell>
          <cell r="I27" t="str">
            <v>% Share</v>
          </cell>
          <cell r="J27" t="str">
            <v>4Q 2005</v>
          </cell>
          <cell r="K27" t="str">
            <v>% Share</v>
          </cell>
          <cell r="L27" t="str">
            <v>Sequential Growth</v>
          </cell>
          <cell r="M27" t="str">
            <v xml:space="preserve">Year-on-Year Growth </v>
          </cell>
          <cell r="N27" t="str">
            <v>Change in Market Share (Seq)</v>
          </cell>
          <cell r="O27" t="str">
            <v>Change in Market Share (YoY)</v>
          </cell>
        </row>
        <row r="28">
          <cell r="A28" t="str">
            <v>Lenovo</v>
          </cell>
          <cell r="B28">
            <v>2067756</v>
          </cell>
          <cell r="C28">
            <v>0.16414687999121247</v>
          </cell>
          <cell r="D28">
            <v>1717841</v>
          </cell>
          <cell r="E28">
            <v>0.13088138942144167</v>
          </cell>
          <cell r="F28">
            <v>2043270.3170140085</v>
          </cell>
          <cell r="G28">
            <v>0.15359655387512983</v>
          </cell>
          <cell r="H28">
            <v>2354157</v>
          </cell>
          <cell r="I28">
            <v>0.16109798383890483</v>
          </cell>
          <cell r="J28">
            <v>2596123.4999999912</v>
          </cell>
          <cell r="K28">
            <v>0.17573674076323886</v>
          </cell>
          <cell r="L28">
            <v>0.10278265213407223</v>
          </cell>
          <cell r="M28">
            <v>0.25552700608775458</v>
          </cell>
          <cell r="N28">
            <v>1.4638756924334029E-2</v>
          </cell>
          <cell r="O28">
            <v>1.1589860772026395E-2</v>
          </cell>
        </row>
        <row r="29">
          <cell r="A29" t="str">
            <v>Hewlett-Packard</v>
          </cell>
          <cell r="B29">
            <v>1168470.4357305404</v>
          </cell>
          <cell r="C29">
            <v>9.2757934875846451E-2</v>
          </cell>
          <cell r="D29">
            <v>1305401.9999999935</v>
          </cell>
          <cell r="E29">
            <v>9.9457882023730917E-2</v>
          </cell>
          <cell r="F29">
            <v>1409778.607393614</v>
          </cell>
          <cell r="G29">
            <v>0.10597576542832643</v>
          </cell>
          <cell r="H29">
            <v>1589489</v>
          </cell>
          <cell r="I29">
            <v>0.1087707715475718</v>
          </cell>
          <cell r="J29">
            <v>1469299.4</v>
          </cell>
          <cell r="K29">
            <v>9.9459786008401857E-2</v>
          </cell>
          <cell r="L29">
            <v>-7.5615244899461476E-2</v>
          </cell>
          <cell r="M29">
            <v>0.25745534937850434</v>
          </cell>
          <cell r="N29">
            <v>-9.3109855391699387E-3</v>
          </cell>
          <cell r="O29">
            <v>6.7018511325554059E-3</v>
          </cell>
        </row>
        <row r="30">
          <cell r="A30" t="str">
            <v>Dell</v>
          </cell>
          <cell r="B30">
            <v>1046730</v>
          </cell>
          <cell r="C30">
            <v>8.3093684019391961E-2</v>
          </cell>
          <cell r="D30">
            <v>1156250</v>
          </cell>
          <cell r="E30">
            <v>8.8094070707674305E-2</v>
          </cell>
          <cell r="F30">
            <v>1344748.6</v>
          </cell>
          <cell r="G30">
            <v>0.10108733488100162</v>
          </cell>
          <cell r="H30">
            <v>1241949.6807717583</v>
          </cell>
          <cell r="I30">
            <v>8.4988210047886245E-2</v>
          </cell>
          <cell r="J30">
            <v>1458650.7889999973</v>
          </cell>
          <cell r="K30">
            <v>9.8738960442593435E-2</v>
          </cell>
          <cell r="L30">
            <v>0.17448461204449051</v>
          </cell>
          <cell r="M30">
            <v>0.39353108155875671</v>
          </cell>
          <cell r="N30">
            <v>1.375075039470719E-2</v>
          </cell>
          <cell r="O30">
            <v>1.5645276423201473E-2</v>
          </cell>
        </row>
        <row r="31">
          <cell r="A31" t="str">
            <v>NEC</v>
          </cell>
          <cell r="B31">
            <v>641840.4</v>
          </cell>
          <cell r="C31">
            <v>5.095190105230589E-2</v>
          </cell>
          <cell r="D31">
            <v>911406.00000000081</v>
          </cell>
          <cell r="E31">
            <v>6.9439536957750209E-2</v>
          </cell>
          <cell r="F31">
            <v>734105</v>
          </cell>
          <cell r="G31">
            <v>5.5184082714655878E-2</v>
          </cell>
          <cell r="H31">
            <v>838138</v>
          </cell>
          <cell r="I31">
            <v>5.7354858651641333E-2</v>
          </cell>
          <cell r="J31">
            <v>733792.40000000095</v>
          </cell>
          <cell r="K31">
            <v>4.967186066950801E-2</v>
          </cell>
          <cell r="L31">
            <v>-0.12449692055484785</v>
          </cell>
          <cell r="M31">
            <v>0.14326302925151002</v>
          </cell>
          <cell r="N31">
            <v>-7.682997982133323E-3</v>
          </cell>
          <cell r="O31">
            <v>-1.2800403827978798E-3</v>
          </cell>
        </row>
        <row r="32">
          <cell r="A32" t="str">
            <v>Founder</v>
          </cell>
          <cell r="B32">
            <v>534485.80000000086</v>
          </cell>
          <cell r="C32">
            <v>4.2429656337405058E-2</v>
          </cell>
          <cell r="D32">
            <v>468963</v>
          </cell>
          <cell r="E32">
            <v>3.5730040805434002E-2</v>
          </cell>
          <cell r="F32">
            <v>529095</v>
          </cell>
          <cell r="G32">
            <v>3.9773087288481696E-2</v>
          </cell>
          <cell r="H32">
            <v>654444.85411531222</v>
          </cell>
          <cell r="I32">
            <v>4.4784501004700619E-2</v>
          </cell>
          <cell r="J32">
            <v>697551</v>
          </cell>
          <cell r="K32">
            <v>4.7218608535433096E-2</v>
          </cell>
          <cell r="L32">
            <v>6.5866735162826373E-2</v>
          </cell>
          <cell r="M32">
            <v>0.30508799298316047</v>
          </cell>
          <cell r="N32">
            <v>2.4341075307324767E-3</v>
          </cell>
          <cell r="O32">
            <v>4.7889521980280375E-3</v>
          </cell>
        </row>
        <row r="33">
          <cell r="A33" t="str">
            <v>Fujitsu</v>
          </cell>
          <cell r="B33">
            <v>593229.00000000093</v>
          </cell>
          <cell r="C33">
            <v>4.7092930437782378E-2</v>
          </cell>
          <cell r="D33">
            <v>844892</v>
          </cell>
          <cell r="E33">
            <v>6.4371870779112092E-2</v>
          </cell>
          <cell r="F33">
            <v>629250.00000000151</v>
          </cell>
          <cell r="G33">
            <v>4.7301930988342671E-2</v>
          </cell>
          <cell r="H33">
            <v>709494.00000000221</v>
          </cell>
          <cell r="I33">
            <v>4.8551584684369091E-2</v>
          </cell>
          <cell r="J33">
            <v>629174</v>
          </cell>
          <cell r="K33">
            <v>4.2590033999911951E-2</v>
          </cell>
          <cell r="L33">
            <v>-0.11320744079583756</v>
          </cell>
          <cell r="M33">
            <v>6.0592115355114107E-2</v>
          </cell>
          <cell r="N33">
            <v>-5.9615506844571398E-3</v>
          </cell>
          <cell r="O33">
            <v>-4.5028964378704267E-3</v>
          </cell>
        </row>
        <row r="34">
          <cell r="A34" t="str">
            <v>Acer</v>
          </cell>
          <cell r="B34">
            <v>415057</v>
          </cell>
          <cell r="C34">
            <v>3.2948912525710326E-2</v>
          </cell>
          <cell r="D34">
            <v>420328.92727634968</v>
          </cell>
          <cell r="E34">
            <v>3.2024636748076658E-2</v>
          </cell>
          <cell r="F34">
            <v>514424</v>
          </cell>
          <cell r="G34">
            <v>3.8670240042506368E-2</v>
          </cell>
          <cell r="H34">
            <v>649193.99999999942</v>
          </cell>
          <cell r="I34">
            <v>4.4425178320865552E-2</v>
          </cell>
          <cell r="J34">
            <v>616717</v>
          </cell>
          <cell r="K34">
            <v>4.1746795001579372E-2</v>
          </cell>
          <cell r="L34">
            <v>-5.002664842866611E-2</v>
          </cell>
          <cell r="M34">
            <v>0.4858609781307146</v>
          </cell>
          <cell r="N34">
            <v>-2.6783833192861803E-3</v>
          </cell>
          <cell r="O34">
            <v>8.7978824758690455E-3</v>
          </cell>
        </row>
        <row r="35">
          <cell r="A35" t="str">
            <v>Toshiba</v>
          </cell>
          <cell r="B35">
            <v>423372.99999999919</v>
          </cell>
          <cell r="C35">
            <v>3.3609070423453957E-2</v>
          </cell>
          <cell r="D35">
            <v>535653</v>
          </cell>
          <cell r="E35">
            <v>4.0811116330186262E-2</v>
          </cell>
          <cell r="F35">
            <v>450328.34583864501</v>
          </cell>
          <cell r="G35">
            <v>3.3852046622096219E-2</v>
          </cell>
          <cell r="H35">
            <v>583302.00000000081</v>
          </cell>
          <cell r="I35">
            <v>3.9916104222955814E-2</v>
          </cell>
          <cell r="J35">
            <v>440419.09666666633</v>
          </cell>
          <cell r="K35">
            <v>2.9812840805951656E-2</v>
          </cell>
          <cell r="L35">
            <v>-0.24495527759776969</v>
          </cell>
          <cell r="M35">
            <v>4.0262597441658166E-2</v>
          </cell>
          <cell r="N35">
            <v>-1.0103263417004158E-2</v>
          </cell>
          <cell r="O35">
            <v>-3.796229617502301E-3</v>
          </cell>
        </row>
        <row r="36">
          <cell r="A36" t="str">
            <v>Tongfang</v>
          </cell>
          <cell r="B36">
            <v>388304</v>
          </cell>
          <cell r="C36">
            <v>3.0825150592288339E-2</v>
          </cell>
          <cell r="D36">
            <v>257621</v>
          </cell>
          <cell r="E36">
            <v>1.9628006564135578E-2</v>
          </cell>
          <cell r="F36">
            <v>238349</v>
          </cell>
          <cell r="G36">
            <v>1.7917152084450473E-2</v>
          </cell>
          <cell r="H36">
            <v>358885</v>
          </cell>
          <cell r="I36">
            <v>2.4558960991142628E-2</v>
          </cell>
          <cell r="J36">
            <v>379120</v>
          </cell>
          <cell r="K36">
            <v>2.5663383563285545E-2</v>
          </cell>
          <cell r="L36">
            <v>5.6382963902085637E-2</v>
          </cell>
          <cell r="M36">
            <v>-2.3651571964234175E-2</v>
          </cell>
          <cell r="N36">
            <v>1.1044225721429171E-3</v>
          </cell>
          <cell r="O36">
            <v>-5.1617670290027944E-3</v>
          </cell>
        </row>
        <row r="37">
          <cell r="A37" t="str">
            <v>Sony</v>
          </cell>
          <cell r="B37">
            <v>291383</v>
          </cell>
          <cell r="C37">
            <v>2.3131167474537355E-2</v>
          </cell>
          <cell r="D37">
            <v>319763.99999999948</v>
          </cell>
          <cell r="E37">
            <v>2.4362648584448622E-2</v>
          </cell>
          <cell r="F37">
            <v>287345</v>
          </cell>
          <cell r="G37">
            <v>2.1600275502336577E-2</v>
          </cell>
          <cell r="H37">
            <v>304461</v>
          </cell>
          <cell r="I37">
            <v>2.0834656846411177E-2</v>
          </cell>
          <cell r="J37">
            <v>320081</v>
          </cell>
          <cell r="K37">
            <v>2.1666916739607512E-2</v>
          </cell>
          <cell r="L37">
            <v>5.1303779466007171E-2</v>
          </cell>
          <cell r="M37">
            <v>9.8488930376857908E-2</v>
          </cell>
          <cell r="N37">
            <v>8.3225989319633473E-4</v>
          </cell>
          <cell r="O37">
            <v>-1.464250734929843E-3</v>
          </cell>
        </row>
        <row r="38">
          <cell r="A38" t="str">
            <v>Others</v>
          </cell>
          <cell r="B38">
            <v>5026357.6737911282</v>
          </cell>
          <cell r="C38">
            <v>0.39901271227006579</v>
          </cell>
          <cell r="D38">
            <v>5187052.9999999385</v>
          </cell>
          <cell r="E38">
            <v>0.3951988010780097</v>
          </cell>
          <cell r="F38">
            <v>5122145.7147820257</v>
          </cell>
          <cell r="G38">
            <v>0.3850415305726721</v>
          </cell>
          <cell r="H38">
            <v>5329685.1085927375</v>
          </cell>
          <cell r="I38">
            <v>0.364717189843551</v>
          </cell>
          <cell r="J38">
            <v>5431870.540000027</v>
          </cell>
          <cell r="K38">
            <v>0.36769407347048871</v>
          </cell>
          <cell r="L38">
            <v>1.9172883449069422E-2</v>
          </cell>
          <cell r="M38">
            <v>8.0677280155242226E-2</v>
          </cell>
          <cell r="N38">
            <v>2.9768836269377097E-3</v>
          </cell>
          <cell r="O38">
            <v>-3.1318638799577081E-2</v>
          </cell>
        </row>
        <row r="39">
          <cell r="A39" t="str">
            <v>Total</v>
          </cell>
          <cell r="B39">
            <v>12596986.30952167</v>
          </cell>
          <cell r="C39">
            <v>1</v>
          </cell>
          <cell r="D39">
            <v>13125173.927276282</v>
          </cell>
          <cell r="E39">
            <v>1</v>
          </cell>
          <cell r="F39">
            <v>13302839.585028296</v>
          </cell>
          <cell r="G39">
            <v>1</v>
          </cell>
          <cell r="H39">
            <v>14613199.643479809</v>
          </cell>
          <cell r="I39">
            <v>1</v>
          </cell>
          <cell r="J39">
            <v>14772798.725666683</v>
          </cell>
          <cell r="K39">
            <v>1</v>
          </cell>
          <cell r="L39">
            <v>1.0921569955973709E-2</v>
          </cell>
          <cell r="M39">
            <v>0.17272483772570157</v>
          </cell>
          <cell r="N39">
            <v>0</v>
          </cell>
          <cell r="O39">
            <v>0</v>
          </cell>
        </row>
        <row r="56">
          <cell r="A56" t="str">
            <v>*Historical data for Lenovo includes IBM PCD - for your internal analysis only</v>
          </cell>
        </row>
        <row r="60">
          <cell r="A60" t="str">
            <v>IDC PC Tracker</v>
          </cell>
          <cell r="M60" t="str">
            <v>( Top )</v>
          </cell>
          <cell r="N60" t="str">
            <v xml:space="preserve"> ( Contents Page )</v>
          </cell>
        </row>
        <row r="61">
          <cell r="A61" t="str">
            <v>Asia Pacific</v>
          </cell>
        </row>
        <row r="64">
          <cell r="A64" t="str">
            <v>Table II-2: Total Value of Shipments by Vendor - Quarterly Comparison</v>
          </cell>
        </row>
        <row r="65">
          <cell r="A65" t="str">
            <v>End-user Revenue (US$M)</v>
          </cell>
        </row>
        <row r="67">
          <cell r="B67" t="str">
            <v>4Q 2004</v>
          </cell>
          <cell r="C67" t="str">
            <v>% Share</v>
          </cell>
          <cell r="D67" t="str">
            <v>1Q 2005</v>
          </cell>
          <cell r="E67" t="str">
            <v>% Share</v>
          </cell>
          <cell r="F67" t="str">
            <v>2Q 2005</v>
          </cell>
          <cell r="G67" t="str">
            <v>% Share</v>
          </cell>
          <cell r="H67" t="str">
            <v>3Q 2005</v>
          </cell>
          <cell r="I67" t="str">
            <v>% Share</v>
          </cell>
          <cell r="J67" t="str">
            <v>4Q 2005</v>
          </cell>
          <cell r="K67" t="str">
            <v>% Share</v>
          </cell>
          <cell r="L67" t="str">
            <v>Sequential Growth</v>
          </cell>
          <cell r="M67" t="str">
            <v xml:space="preserve">Year-on-Year Growth </v>
          </cell>
          <cell r="N67" t="str">
            <v>Change in Market Share (Seq)</v>
          </cell>
          <cell r="O67" t="str">
            <v>Change in Market Share (YoY)</v>
          </cell>
        </row>
        <row r="68">
          <cell r="A68" t="str">
            <v>Lenovo</v>
          </cell>
          <cell r="B68">
            <v>1831.4900810041227</v>
          </cell>
          <cell r="C68">
            <v>0.13404157354532276</v>
          </cell>
          <cell r="D68">
            <v>1589.5033883979113</v>
          </cell>
          <cell r="E68">
            <v>0.10629810404729209</v>
          </cell>
          <cell r="F68">
            <v>1736.3221250576107</v>
          </cell>
          <cell r="G68">
            <v>0.12444685522281045</v>
          </cell>
          <cell r="H68">
            <v>1877.1051946285959</v>
          </cell>
          <cell r="I68">
            <v>0.12558663568869355</v>
          </cell>
          <cell r="J68">
            <v>2007.1214832585067</v>
          </cell>
          <cell r="K68">
            <v>0.14101097377062133</v>
          </cell>
          <cell r="L68">
            <v>6.926425274510839E-2</v>
          </cell>
          <cell r="M68">
            <v>9.5895360873640811E-2</v>
          </cell>
          <cell r="N68">
            <v>1.542433808192778E-2</v>
          </cell>
          <cell r="O68">
            <v>6.9694002252985721E-3</v>
          </cell>
        </row>
        <row r="69">
          <cell r="A69" t="str">
            <v>Hewlett-Packard</v>
          </cell>
          <cell r="B69">
            <v>1608.902153655986</v>
          </cell>
          <cell r="C69">
            <v>0.11775099335414942</v>
          </cell>
          <cell r="D69">
            <v>1762.4146870224288</v>
          </cell>
          <cell r="E69">
            <v>0.11786155420807912</v>
          </cell>
          <cell r="F69">
            <v>1789.6600090326842</v>
          </cell>
          <cell r="G69">
            <v>0.12826972416466464</v>
          </cell>
          <cell r="H69">
            <v>1894.4489334521318</v>
          </cell>
          <cell r="I69">
            <v>0.12674700848790804</v>
          </cell>
          <cell r="J69">
            <v>1801.6568571738394</v>
          </cell>
          <cell r="K69">
            <v>0.12657598952015181</v>
          </cell>
          <cell r="L69">
            <v>-4.8981038569988478E-2</v>
          </cell>
          <cell r="M69">
            <v>0.11980511249851178</v>
          </cell>
          <cell r="N69">
            <v>-1.7101896775623127E-4</v>
          </cell>
          <cell r="O69">
            <v>8.824996166002394E-3</v>
          </cell>
        </row>
        <row r="70">
          <cell r="A70" t="str">
            <v>Dell</v>
          </cell>
          <cell r="B70">
            <v>1269.8280318981276</v>
          </cell>
          <cell r="C70">
            <v>9.2935118400568714E-2</v>
          </cell>
          <cell r="D70">
            <v>1427.9887051707422</v>
          </cell>
          <cell r="E70">
            <v>9.549680300687613E-2</v>
          </cell>
          <cell r="F70">
            <v>1534.8325907441176</v>
          </cell>
          <cell r="G70">
            <v>0.1100055608663322</v>
          </cell>
          <cell r="H70">
            <v>1368.1554262151105</v>
          </cell>
          <cell r="I70">
            <v>9.1535646254275613E-2</v>
          </cell>
          <cell r="J70">
            <v>1513.5141601864295</v>
          </cell>
          <cell r="K70">
            <v>0.1063324304600774</v>
          </cell>
          <cell r="L70">
            <v>0.10624431346476615</v>
          </cell>
          <cell r="M70">
            <v>0.19190482661186969</v>
          </cell>
          <cell r="N70">
            <v>1.4796784205801786E-2</v>
          </cell>
          <cell r="O70">
            <v>1.3397312059508684E-2</v>
          </cell>
        </row>
        <row r="71">
          <cell r="A71" t="str">
            <v>NEC</v>
          </cell>
          <cell r="B71">
            <v>1178.4534204435033</v>
          </cell>
          <cell r="C71">
            <v>8.6247669296418888E-2</v>
          </cell>
          <cell r="D71">
            <v>1590.2906610122363</v>
          </cell>
          <cell r="E71">
            <v>0.10635075293554357</v>
          </cell>
          <cell r="F71">
            <v>1206.1273206492535</v>
          </cell>
          <cell r="G71">
            <v>8.6446374141626328E-2</v>
          </cell>
          <cell r="H71">
            <v>1403.8179872309227</v>
          </cell>
          <cell r="I71">
            <v>9.3921629240649895E-2</v>
          </cell>
          <cell r="J71">
            <v>1134.7574447919371</v>
          </cell>
          <cell r="K71">
            <v>7.9722754012774538E-2</v>
          </cell>
          <cell r="L71">
            <v>-0.19166340999071851</v>
          </cell>
          <cell r="M71">
            <v>-3.7079085938858336E-2</v>
          </cell>
          <cell r="N71">
            <v>-1.4198875227875357E-2</v>
          </cell>
          <cell r="O71">
            <v>-6.5249152836443503E-3</v>
          </cell>
        </row>
        <row r="72">
          <cell r="A72" t="str">
            <v>Fujitsu</v>
          </cell>
          <cell r="B72">
            <v>1061.6466752143247</v>
          </cell>
          <cell r="C72">
            <v>7.7698914327108473E-2</v>
          </cell>
          <cell r="D72">
            <v>1477.5671758134995</v>
          </cell>
          <cell r="E72">
            <v>9.8812365256920318E-2</v>
          </cell>
          <cell r="F72">
            <v>1044.4063417841583</v>
          </cell>
          <cell r="G72">
            <v>7.485539862338951E-2</v>
          </cell>
          <cell r="H72">
            <v>1183.6134374762305</v>
          </cell>
          <cell r="I72">
            <v>7.9188971398047162E-2</v>
          </cell>
          <cell r="J72">
            <v>984.04731161590405</v>
          </cell>
          <cell r="K72">
            <v>6.9134564501818402E-2</v>
          </cell>
          <cell r="L72">
            <v>-0.16860751960188369</v>
          </cell>
          <cell r="M72">
            <v>-7.3093398594927916E-2</v>
          </cell>
          <cell r="N72">
            <v>-1.005440689622876E-2</v>
          </cell>
          <cell r="O72">
            <v>-8.5643498252900713E-3</v>
          </cell>
        </row>
        <row r="73">
          <cell r="A73" t="str">
            <v>Toshiba</v>
          </cell>
          <cell r="B73">
            <v>736.60456590520801</v>
          </cell>
          <cell r="C73">
            <v>5.3910002635925401E-2</v>
          </cell>
          <cell r="D73">
            <v>940.37484503146345</v>
          </cell>
          <cell r="E73">
            <v>6.288760618583028E-2</v>
          </cell>
          <cell r="F73">
            <v>771.97629511833691</v>
          </cell>
          <cell r="G73">
            <v>5.5329607823113858E-2</v>
          </cell>
          <cell r="H73">
            <v>940.83629602974429</v>
          </cell>
          <cell r="I73">
            <v>6.2946107384016792E-2</v>
          </cell>
          <cell r="J73">
            <v>642.3065658273548</v>
          </cell>
          <cell r="K73">
            <v>4.5125457059797584E-2</v>
          </cell>
          <cell r="L73">
            <v>-0.31730252272596371</v>
          </cell>
          <cell r="M73">
            <v>-0.12801712674964361</v>
          </cell>
          <cell r="N73">
            <v>-1.7820650324219207E-2</v>
          </cell>
          <cell r="O73">
            <v>-8.7845455761278168E-3</v>
          </cell>
        </row>
        <row r="74">
          <cell r="A74" t="str">
            <v>Acer</v>
          </cell>
          <cell r="B74">
            <v>402.91103924464346</v>
          </cell>
          <cell r="C74">
            <v>2.9487918203479329E-2</v>
          </cell>
          <cell r="D74">
            <v>410.12921990809974</v>
          </cell>
          <cell r="E74">
            <v>2.7427408339511038E-2</v>
          </cell>
          <cell r="F74">
            <v>483.67548053724158</v>
          </cell>
          <cell r="G74">
            <v>3.4666316596780232E-2</v>
          </cell>
          <cell r="H74">
            <v>564.5836075307825</v>
          </cell>
          <cell r="I74">
            <v>3.7773139213333126E-2</v>
          </cell>
          <cell r="J74">
            <v>530.58647880024137</v>
          </cell>
          <cell r="K74">
            <v>3.7276525944847816E-2</v>
          </cell>
          <cell r="L74">
            <v>-6.0216287325854601E-2</v>
          </cell>
          <cell r="M74">
            <v>0.31688245572758977</v>
          </cell>
          <cell r="N74">
            <v>-4.9661326848531029E-4</v>
          </cell>
          <cell r="O74">
            <v>7.7886077413684869E-3</v>
          </cell>
        </row>
        <row r="75">
          <cell r="A75" t="str">
            <v>Sony</v>
          </cell>
          <cell r="B75">
            <v>518.30189718044244</v>
          </cell>
          <cell r="C75">
            <v>3.7933048390577775E-2</v>
          </cell>
          <cell r="D75">
            <v>537.85249597432801</v>
          </cell>
          <cell r="E75">
            <v>3.5968907645299357E-2</v>
          </cell>
          <cell r="F75">
            <v>450.42820180509392</v>
          </cell>
          <cell r="G75">
            <v>3.228339511969848E-2</v>
          </cell>
          <cell r="H75">
            <v>487.74869621161042</v>
          </cell>
          <cell r="I75">
            <v>3.2632543979977981E-2</v>
          </cell>
          <cell r="J75">
            <v>465.90738746553529</v>
          </cell>
          <cell r="K75">
            <v>3.2732475309258463E-2</v>
          </cell>
          <cell r="L75">
            <v>-4.4779840347536792E-2</v>
          </cell>
          <cell r="M75">
            <v>-0.10108878628446627</v>
          </cell>
          <cell r="N75">
            <v>9.9931329280482373E-5</v>
          </cell>
          <cell r="O75">
            <v>-5.2005730813193124E-3</v>
          </cell>
        </row>
        <row r="76">
          <cell r="A76" t="str">
            <v>IBM</v>
          </cell>
          <cell r="B76">
            <v>388.20402177530536</v>
          </cell>
          <cell r="C76">
            <v>2.841155323476062E-2</v>
          </cell>
          <cell r="D76">
            <v>345.59234187731158</v>
          </cell>
          <cell r="E76">
            <v>2.3111501984181666E-2</v>
          </cell>
          <cell r="F76">
            <v>358.71778237505117</v>
          </cell>
          <cell r="G76">
            <v>2.571026382998744E-2</v>
          </cell>
          <cell r="H76">
            <v>377.38766113468404</v>
          </cell>
          <cell r="I76">
            <v>2.5248902857416707E-2</v>
          </cell>
          <cell r="J76">
            <v>397.19976335862901</v>
          </cell>
          <cell r="K76">
            <v>2.7905398791173666E-2</v>
          </cell>
          <cell r="L76">
            <v>5.249801269171428E-2</v>
          </cell>
          <cell r="M76">
            <v>2.317271609445215E-2</v>
          </cell>
          <cell r="N76">
            <v>2.6564959337569589E-3</v>
          </cell>
          <cell r="O76">
            <v>-5.0615444358695361E-4</v>
          </cell>
        </row>
        <row r="77">
          <cell r="A77" t="str">
            <v>Founder</v>
          </cell>
          <cell r="B77">
            <v>303.22215426944092</v>
          </cell>
          <cell r="C77">
            <v>2.2191970960495189E-2</v>
          </cell>
          <cell r="D77">
            <v>261.76329448537194</v>
          </cell>
          <cell r="E77">
            <v>1.7505431014534219E-2</v>
          </cell>
          <cell r="F77">
            <v>284.83639832377963</v>
          </cell>
          <cell r="G77">
            <v>2.0414987238160112E-2</v>
          </cell>
          <cell r="H77">
            <v>333.6678486623066</v>
          </cell>
          <cell r="I77">
            <v>2.2323854129695914E-2</v>
          </cell>
          <cell r="J77">
            <v>355.29733085565272</v>
          </cell>
          <cell r="K77">
            <v>2.4961529742943561E-2</v>
          </cell>
          <cell r="L77">
            <v>6.4823393323809819E-2</v>
          </cell>
          <cell r="M77">
            <v>0.17173935298915599</v>
          </cell>
          <cell r="N77">
            <v>2.6376756132476462E-3</v>
          </cell>
          <cell r="O77">
            <v>2.7695587824483718E-3</v>
          </cell>
        </row>
        <row r="78">
          <cell r="A78" t="str">
            <v>Others</v>
          </cell>
          <cell r="B78">
            <v>4364.0332491322279</v>
          </cell>
          <cell r="C78">
            <v>0.31939123765119348</v>
          </cell>
          <cell r="D78">
            <v>4609.785076889737</v>
          </cell>
          <cell r="E78">
            <v>0.30827956537593221</v>
          </cell>
          <cell r="F78">
            <v>4291.3356706407976</v>
          </cell>
          <cell r="G78">
            <v>0.30757151637343677</v>
          </cell>
          <cell r="H78">
            <v>4515.330348684427</v>
          </cell>
          <cell r="I78">
            <v>0.30209556136598531</v>
          </cell>
          <cell r="J78">
            <v>4401.4015630654812</v>
          </cell>
          <cell r="K78">
            <v>0.30922190088653556</v>
          </cell>
          <cell r="L78">
            <v>-2.5231550478281073E-2</v>
          </cell>
          <cell r="M78">
            <v>8.5627931319460782E-3</v>
          </cell>
          <cell r="N78">
            <v>7.1263395205502511E-3</v>
          </cell>
          <cell r="O78">
            <v>-1.0169336764657921E-2</v>
          </cell>
        </row>
        <row r="79">
          <cell r="A79" t="str">
            <v>Total</v>
          </cell>
          <cell r="B79">
            <v>13663.597289723331</v>
          </cell>
          <cell r="C79">
            <v>1</v>
          </cell>
          <cell r="D79">
            <v>14953.26189158313</v>
          </cell>
          <cell r="E79">
            <v>1</v>
          </cell>
          <cell r="F79">
            <v>13952.318216068124</v>
          </cell>
          <cell r="G79">
            <v>1</v>
          </cell>
          <cell r="H79">
            <v>14946.695437256545</v>
          </cell>
          <cell r="I79">
            <v>1</v>
          </cell>
          <cell r="J79">
            <v>14233.796346399509</v>
          </cell>
          <cell r="K79">
            <v>1</v>
          </cell>
          <cell r="L79">
            <v>-4.7696100709996636E-2</v>
          </cell>
          <cell r="M79">
            <v>4.173125455805371E-2</v>
          </cell>
          <cell r="N79">
            <v>0</v>
          </cell>
          <cell r="O79">
            <v>0</v>
          </cell>
        </row>
        <row r="100">
          <cell r="A100" t="str">
            <v>IDC PC Tracker</v>
          </cell>
          <cell r="M100" t="str">
            <v>( Top )</v>
          </cell>
          <cell r="N100" t="str">
            <v xml:space="preserve"> ( Contents Page )</v>
          </cell>
        </row>
        <row r="101">
          <cell r="A101" t="str">
            <v>Asia Pacific</v>
          </cell>
        </row>
        <row r="103">
          <cell r="A103" t="str">
            <v>Table II-3: Consumer Desktop Unit Shipments by Vendor - Quarterly Comparison</v>
          </cell>
        </row>
        <row r="104">
          <cell r="A104" t="str">
            <v>Units</v>
          </cell>
        </row>
        <row r="106">
          <cell r="B106" t="str">
            <v>4Q 2004</v>
          </cell>
          <cell r="C106" t="str">
            <v>% Share</v>
          </cell>
          <cell r="D106" t="str">
            <v>1Q 2005</v>
          </cell>
          <cell r="E106" t="str">
            <v>% Share</v>
          </cell>
          <cell r="F106" t="str">
            <v>2Q 2005</v>
          </cell>
          <cell r="G106" t="str">
            <v>% Share</v>
          </cell>
          <cell r="H106" t="str">
            <v>3Q 2005</v>
          </cell>
          <cell r="I106" t="str">
            <v>% Share</v>
          </cell>
          <cell r="J106" t="str">
            <v>4Q 2005</v>
          </cell>
          <cell r="K106" t="str">
            <v>% Share</v>
          </cell>
          <cell r="L106" t="str">
            <v>Sequential Growth</v>
          </cell>
          <cell r="M106" t="str">
            <v xml:space="preserve">Year-on-Year Growth </v>
          </cell>
          <cell r="N106" t="str">
            <v>Change in Market Share (Seq)</v>
          </cell>
          <cell r="O106" t="str">
            <v>Change in Market Share (YoY)</v>
          </cell>
        </row>
        <row r="107">
          <cell r="A107" t="str">
            <v>Lenovo</v>
          </cell>
          <cell r="B107">
            <v>412533.13014164765</v>
          </cell>
          <cell r="C107">
            <v>0.12845848655756764</v>
          </cell>
          <cell r="D107">
            <v>376961.09350348031</v>
          </cell>
          <cell r="E107">
            <v>0.11218412303874696</v>
          </cell>
          <cell r="F107">
            <v>518900.87</v>
          </cell>
          <cell r="G107">
            <v>0.15392991852069451</v>
          </cell>
          <cell r="H107">
            <v>550809.67000000004</v>
          </cell>
          <cell r="I107">
            <v>0.15142706988632937</v>
          </cell>
          <cell r="J107">
            <v>477924.43</v>
          </cell>
          <cell r="K107">
            <v>0.13260856404297841</v>
          </cell>
          <cell r="L107">
            <v>-0.13232382067656878</v>
          </cell>
          <cell r="M107">
            <v>0.1585116323527751</v>
          </cell>
          <cell r="N107">
            <v>-1.8818505843350958E-2</v>
          </cell>
          <cell r="O107">
            <v>4.1500774854107692E-3</v>
          </cell>
        </row>
        <row r="108">
          <cell r="A108" t="str">
            <v>Hewlett-Packard</v>
          </cell>
          <cell r="B108">
            <v>222324.77499999999</v>
          </cell>
          <cell r="C108">
            <v>6.9229601295162729E-2</v>
          </cell>
          <cell r="D108">
            <v>265076.77</v>
          </cell>
          <cell r="E108">
            <v>7.8887199482614717E-2</v>
          </cell>
          <cell r="F108">
            <v>276062.42800000001</v>
          </cell>
          <cell r="G108">
            <v>8.1892842169767596E-2</v>
          </cell>
          <cell r="H108">
            <v>319201.09999999998</v>
          </cell>
          <cell r="I108">
            <v>8.7753882892965915E-2</v>
          </cell>
          <cell r="J108">
            <v>276938.40499999997</v>
          </cell>
          <cell r="K108">
            <v>7.6841445864993321E-2</v>
          </cell>
          <cell r="L108">
            <v>-0.13240147042099792</v>
          </cell>
          <cell r="M108">
            <v>0.24564797153173767</v>
          </cell>
          <cell r="N108">
            <v>-1.0912437027972594E-2</v>
          </cell>
          <cell r="O108">
            <v>7.611844569830592E-3</v>
          </cell>
        </row>
        <row r="109">
          <cell r="A109" t="str">
            <v>Founder</v>
          </cell>
          <cell r="B109">
            <v>140331</v>
          </cell>
          <cell r="C109">
            <v>4.3697600410712134E-2</v>
          </cell>
          <cell r="D109">
            <v>129950</v>
          </cell>
          <cell r="E109">
            <v>3.8673292921012209E-2</v>
          </cell>
          <cell r="F109">
            <v>176500</v>
          </cell>
          <cell r="G109">
            <v>5.2358036360398819E-2</v>
          </cell>
          <cell r="H109">
            <v>181810.89406803521</v>
          </cell>
          <cell r="I109">
            <v>4.9982947761495165E-2</v>
          </cell>
          <cell r="J109">
            <v>208600</v>
          </cell>
          <cell r="K109">
            <v>5.7879749857870408E-2</v>
          </cell>
          <cell r="L109">
            <v>0.14734598863993309</v>
          </cell>
          <cell r="M109">
            <v>0.48648552351226737</v>
          </cell>
          <cell r="N109">
            <v>7.8968020963752425E-3</v>
          </cell>
          <cell r="O109">
            <v>1.4182149447158274E-2</v>
          </cell>
        </row>
        <row r="110">
          <cell r="A110" t="str">
            <v>Dell</v>
          </cell>
          <cell r="B110">
            <v>80202.328880157147</v>
          </cell>
          <cell r="C110">
            <v>2.4974163366708883E-2</v>
          </cell>
          <cell r="D110">
            <v>110513.67499999999</v>
          </cell>
          <cell r="E110">
            <v>3.2889016737610959E-2</v>
          </cell>
          <cell r="F110">
            <v>118019.57024359904</v>
          </cell>
          <cell r="G110">
            <v>3.5010045042793203E-2</v>
          </cell>
          <cell r="H110">
            <v>110668.44833570097</v>
          </cell>
          <cell r="I110">
            <v>3.0424663496452089E-2</v>
          </cell>
          <cell r="J110">
            <v>136060.00092008896</v>
          </cell>
          <cell r="K110">
            <v>3.7752247454057371E-2</v>
          </cell>
          <cell r="L110">
            <v>0.22943804640113341</v>
          </cell>
          <cell r="M110">
            <v>0.69645947717300705</v>
          </cell>
          <cell r="N110">
            <v>7.3275839576052819E-3</v>
          </cell>
          <cell r="O110">
            <v>1.2778084087348488E-2</v>
          </cell>
        </row>
        <row r="111">
          <cell r="A111" t="str">
            <v>Acer</v>
          </cell>
          <cell r="B111">
            <v>89707.728490196096</v>
          </cell>
          <cell r="C111">
            <v>2.793404503151296E-2</v>
          </cell>
          <cell r="D111">
            <v>86530.916781079912</v>
          </cell>
          <cell r="E111">
            <v>2.5751715978441204E-2</v>
          </cell>
          <cell r="F111">
            <v>100725.84433411103</v>
          </cell>
          <cell r="G111">
            <v>2.9879928725650179E-2</v>
          </cell>
          <cell r="H111">
            <v>125136.06779587423</v>
          </cell>
          <cell r="I111">
            <v>3.440206139341434E-2</v>
          </cell>
          <cell r="J111">
            <v>135887.99750478016</v>
          </cell>
          <cell r="K111">
            <v>3.7704522072212816E-2</v>
          </cell>
          <cell r="L111">
            <v>8.5921908034099381E-2</v>
          </cell>
          <cell r="M111">
            <v>0.51478584723757637</v>
          </cell>
          <cell r="N111">
            <v>3.3024606787984759E-3</v>
          </cell>
          <cell r="O111">
            <v>9.7704770406998563E-3</v>
          </cell>
        </row>
        <row r="112">
          <cell r="A112" t="str">
            <v>NEC</v>
          </cell>
          <cell r="B112">
            <v>109868.98</v>
          </cell>
          <cell r="C112">
            <v>3.4212047128378782E-2</v>
          </cell>
          <cell r="D112">
            <v>158627.65</v>
          </cell>
          <cell r="E112">
            <v>4.7207799721599095E-2</v>
          </cell>
          <cell r="F112">
            <v>123279.45</v>
          </cell>
          <cell r="G112">
            <v>3.6570367850368088E-2</v>
          </cell>
          <cell r="H112">
            <v>123546.85</v>
          </cell>
          <cell r="I112">
            <v>3.3965158035780034E-2</v>
          </cell>
          <cell r="J112">
            <v>126232.60600000001</v>
          </cell>
          <cell r="K112">
            <v>3.5025463370983279E-2</v>
          </cell>
          <cell r="L112">
            <v>2.1738765496651657E-2</v>
          </cell>
          <cell r="M112">
            <v>0.14893763462626142</v>
          </cell>
          <cell r="N112">
            <v>1.0603053352032446E-3</v>
          </cell>
          <cell r="O112">
            <v>8.1341624260449635E-4</v>
          </cell>
        </row>
        <row r="113">
          <cell r="A113" t="str">
            <v>Samsung</v>
          </cell>
          <cell r="B113">
            <v>83146</v>
          </cell>
          <cell r="C113">
            <v>2.5890791655080281E-2</v>
          </cell>
          <cell r="D113">
            <v>111000</v>
          </cell>
          <cell r="E113">
            <v>3.3033747704750718E-2</v>
          </cell>
          <cell r="F113">
            <v>91000</v>
          </cell>
          <cell r="G113">
            <v>2.6994794950687209E-2</v>
          </cell>
          <cell r="H113">
            <v>115000</v>
          </cell>
          <cell r="I113">
            <v>3.1615481690667989E-2</v>
          </cell>
          <cell r="J113">
            <v>110000</v>
          </cell>
          <cell r="K113">
            <v>3.0521440481139719E-2</v>
          </cell>
          <cell r="L113">
            <v>-4.3478260869565188E-2</v>
          </cell>
          <cell r="M113">
            <v>0.3229740456546315</v>
          </cell>
          <cell r="N113">
            <v>-1.0940412095282702E-3</v>
          </cell>
          <cell r="O113">
            <v>4.6306488260594372E-3</v>
          </cell>
        </row>
        <row r="114">
          <cell r="A114" t="str">
            <v>Tongfang</v>
          </cell>
          <cell r="B114">
            <v>114423</v>
          </cell>
          <cell r="C114">
            <v>3.5630121154947333E-2</v>
          </cell>
          <cell r="D114">
            <v>125500</v>
          </cell>
          <cell r="E114">
            <v>3.7348966999515447E-2</v>
          </cell>
          <cell r="F114">
            <v>99500</v>
          </cell>
          <cell r="G114">
            <v>2.9516286786740412E-2</v>
          </cell>
          <cell r="H114">
            <v>135000</v>
          </cell>
          <cell r="I114">
            <v>3.7113826332523289E-2</v>
          </cell>
          <cell r="J114">
            <v>98000</v>
          </cell>
          <cell r="K114">
            <v>2.7191828792288111E-2</v>
          </cell>
          <cell r="L114">
            <v>-0.27407407407407403</v>
          </cell>
          <cell r="M114">
            <v>-0.14352883598577204</v>
          </cell>
          <cell r="N114">
            <v>-9.9219975402351779E-3</v>
          </cell>
          <cell r="O114">
            <v>-8.4382923626592221E-3</v>
          </cell>
        </row>
        <row r="115">
          <cell r="A115" t="str">
            <v>Jooyontech</v>
          </cell>
          <cell r="B115">
            <v>51989.374999999993</v>
          </cell>
          <cell r="C115">
            <v>1.6188945666692794E-2</v>
          </cell>
          <cell r="D115">
            <v>87030</v>
          </cell>
          <cell r="E115">
            <v>2.59002438085086E-2</v>
          </cell>
          <cell r="F115">
            <v>80750</v>
          </cell>
          <cell r="G115">
            <v>2.3954172442505407E-2</v>
          </cell>
          <cell r="H115">
            <v>89300</v>
          </cell>
          <cell r="I115">
            <v>2.4550108825883921E-2</v>
          </cell>
          <cell r="J115">
            <v>96400</v>
          </cell>
          <cell r="K115">
            <v>2.6747880567107897E-2</v>
          </cell>
          <cell r="L115">
            <v>7.950727883538633E-2</v>
          </cell>
          <cell r="M115">
            <v>0.85422502193957928</v>
          </cell>
          <cell r="N115">
            <v>2.1977717412239757E-3</v>
          </cell>
          <cell r="O115">
            <v>1.0558934900415103E-2</v>
          </cell>
        </row>
        <row r="116">
          <cell r="A116" t="str">
            <v>Fujitsu</v>
          </cell>
          <cell r="B116">
            <v>89453.37</v>
          </cell>
          <cell r="C116">
            <v>2.7854840467548752E-2</v>
          </cell>
          <cell r="D116">
            <v>95364.53</v>
          </cell>
          <cell r="E116">
            <v>2.8380611027046223E-2</v>
          </cell>
          <cell r="F116">
            <v>95950.364285714284</v>
          </cell>
          <cell r="G116">
            <v>2.846330120150108E-2</v>
          </cell>
          <cell r="H116">
            <v>87613.417000000016</v>
          </cell>
          <cell r="I116">
            <v>2.4086438095829214E-2</v>
          </cell>
          <cell r="J116">
            <v>93231.746000000014</v>
          </cell>
          <cell r="K116">
            <v>2.586879260447033E-2</v>
          </cell>
          <cell r="L116">
            <v>6.4126354072002512E-2</v>
          </cell>
          <cell r="M116">
            <v>4.2238498113598366E-2</v>
          </cell>
          <cell r="N116">
            <v>1.7823545086411152E-3</v>
          </cell>
          <cell r="O116">
            <v>-1.9860478630784224E-3</v>
          </cell>
        </row>
        <row r="117">
          <cell r="A117" t="str">
            <v>Others</v>
          </cell>
          <cell r="B117">
            <v>1817432.3507014047</v>
          </cell>
          <cell r="C117">
            <v>0.56592935726568772</v>
          </cell>
          <cell r="D117">
            <v>1813645.3938522078</v>
          </cell>
          <cell r="E117">
            <v>0.5397432825801538</v>
          </cell>
          <cell r="F117">
            <v>1690331.7074533917</v>
          </cell>
          <cell r="G117">
            <v>0.50143030594889348</v>
          </cell>
          <cell r="H117">
            <v>1799371.9703308367</v>
          </cell>
          <cell r="I117">
            <v>0.49467836158865869</v>
          </cell>
          <cell r="J117">
            <v>1844748.6832379783</v>
          </cell>
          <cell r="K117">
            <v>0.51185806489189833</v>
          </cell>
          <cell r="L117">
            <v>2.5218083673270941E-2</v>
          </cell>
          <cell r="M117">
            <v>1.5030178441597153E-2</v>
          </cell>
          <cell r="N117">
            <v>1.7179703303239646E-2</v>
          </cell>
          <cell r="O117">
            <v>-5.4071292373789381E-2</v>
          </cell>
        </row>
        <row r="118">
          <cell r="A118" t="str">
            <v>Total</v>
          </cell>
          <cell r="B118">
            <v>3211412.0382134058</v>
          </cell>
          <cell r="C118">
            <v>1</v>
          </cell>
          <cell r="D118">
            <v>3360200.0291367681</v>
          </cell>
          <cell r="E118">
            <v>1</v>
          </cell>
          <cell r="F118">
            <v>3371020.2343168161</v>
          </cell>
          <cell r="G118">
            <v>1</v>
          </cell>
          <cell r="H118">
            <v>3637458.4175304472</v>
          </cell>
          <cell r="I118">
            <v>1</v>
          </cell>
          <cell r="J118">
            <v>3604023.8686628472</v>
          </cell>
          <cell r="K118">
            <v>1</v>
          </cell>
          <cell r="L118">
            <v>-9.1917336309509379E-3</v>
          </cell>
          <cell r="M118">
            <v>0.12225520293803904</v>
          </cell>
          <cell r="N118">
            <v>0</v>
          </cell>
          <cell r="O118">
            <v>0</v>
          </cell>
        </row>
        <row r="122">
          <cell r="A122" t="str">
            <v>Table II-4: Consumer Desktop Value of Shipments by Vendor - Quarterly Comparison</v>
          </cell>
        </row>
        <row r="123">
          <cell r="A123" t="str">
            <v>End-user Revenue (US$M)</v>
          </cell>
        </row>
        <row r="125">
          <cell r="B125" t="str">
            <v>4Q 2004</v>
          </cell>
          <cell r="C125" t="str">
            <v>% Share</v>
          </cell>
          <cell r="D125" t="str">
            <v>1Q 2005</v>
          </cell>
          <cell r="E125" t="str">
            <v>% Share</v>
          </cell>
          <cell r="F125" t="str">
            <v>2Q 2005</v>
          </cell>
          <cell r="G125" t="str">
            <v>% Share</v>
          </cell>
          <cell r="H125" t="str">
            <v>3Q 2005</v>
          </cell>
          <cell r="I125" t="str">
            <v>% Share</v>
          </cell>
          <cell r="J125" t="str">
            <v>4Q 2005</v>
          </cell>
          <cell r="K125" t="str">
            <v>% Share</v>
          </cell>
          <cell r="L125" t="str">
            <v>Sequential Growth</v>
          </cell>
          <cell r="M125" t="str">
            <v xml:space="preserve">Year-on-Year Growth </v>
          </cell>
          <cell r="N125" t="str">
            <v>Change in Market Share (Seq)</v>
          </cell>
          <cell r="O125" t="str">
            <v>Change in Market Share (YoY)</v>
          </cell>
        </row>
        <row r="126">
          <cell r="A126" t="str">
            <v>Lenovo</v>
          </cell>
          <cell r="B126">
            <v>245.24830844230684</v>
          </cell>
          <cell r="C126">
            <v>9.6790587094882072E-2</v>
          </cell>
          <cell r="D126">
            <v>218.15800532120494</v>
          </cell>
          <cell r="E126">
            <v>8.107090173316818E-2</v>
          </cell>
          <cell r="F126">
            <v>294.13505141099836</v>
          </cell>
          <cell r="G126">
            <v>0.11493954055242532</v>
          </cell>
          <cell r="H126">
            <v>299.16920543429779</v>
          </cell>
          <cell r="I126">
            <v>0.11463959760884622</v>
          </cell>
          <cell r="J126">
            <v>258.12203593194147</v>
          </cell>
          <cell r="K126">
            <v>0.10279162286033325</v>
          </cell>
          <cell r="L126">
            <v>-0.13720385907623411</v>
          </cell>
          <cell r="M126">
            <v>5.2492625010961413E-2</v>
          </cell>
          <cell r="N126">
            <v>-1.1847974748512971E-2</v>
          </cell>
          <cell r="O126">
            <v>6.0010357654511765E-3</v>
          </cell>
        </row>
        <row r="127">
          <cell r="A127" t="str">
            <v>Hewlett-Packard</v>
          </cell>
          <cell r="B127">
            <v>203.39674296763687</v>
          </cell>
          <cell r="C127">
            <v>8.0273296440108249E-2</v>
          </cell>
          <cell r="D127">
            <v>225.99007468794863</v>
          </cell>
          <cell r="E127">
            <v>8.3981420304621759E-2</v>
          </cell>
          <cell r="F127">
            <v>231.42320964513996</v>
          </cell>
          <cell r="G127">
            <v>9.0433551738150209E-2</v>
          </cell>
          <cell r="H127">
            <v>244.59706268656817</v>
          </cell>
          <cell r="I127">
            <v>9.3727924978067437E-2</v>
          </cell>
          <cell r="J127">
            <v>210.55430361171577</v>
          </cell>
          <cell r="K127">
            <v>8.3848782961646148E-2</v>
          </cell>
          <cell r="L127">
            <v>-0.13917893657813674</v>
          </cell>
          <cell r="M127">
            <v>3.5190143852095845E-2</v>
          </cell>
          <cell r="N127">
            <v>-9.8791420164212884E-3</v>
          </cell>
          <cell r="O127">
            <v>3.5754865215378989E-3</v>
          </cell>
        </row>
        <row r="128">
          <cell r="A128" t="str">
            <v>NEC</v>
          </cell>
          <cell r="B128">
            <v>192.52165576940391</v>
          </cell>
          <cell r="C128">
            <v>7.5981295074999455E-2</v>
          </cell>
          <cell r="D128">
            <v>259.78582400472663</v>
          </cell>
          <cell r="E128">
            <v>9.6540445437920328E-2</v>
          </cell>
          <cell r="F128">
            <v>193.9864714337198</v>
          </cell>
          <cell r="G128">
            <v>7.5804348352969564E-2</v>
          </cell>
          <cell r="H128">
            <v>185.15555496260481</v>
          </cell>
          <cell r="I128">
            <v>7.0950344923174993E-2</v>
          </cell>
          <cell r="J128">
            <v>178.53876522653832</v>
          </cell>
          <cell r="K128">
            <v>7.1099274243888344E-2</v>
          </cell>
          <cell r="L128">
            <v>-3.5736382510386244E-2</v>
          </cell>
          <cell r="M128">
            <v>-7.2630221711856846E-2</v>
          </cell>
          <cell r="N128">
            <v>1.4892932071335074E-4</v>
          </cell>
          <cell r="O128">
            <v>-4.8820208311111113E-3</v>
          </cell>
        </row>
        <row r="129">
          <cell r="A129" t="str">
            <v>Fujitsu</v>
          </cell>
          <cell r="B129">
            <v>158.05371353329915</v>
          </cell>
          <cell r="C129">
            <v>6.2378051953060135E-2</v>
          </cell>
          <cell r="D129">
            <v>159.34542059029474</v>
          </cell>
          <cell r="E129">
            <v>5.921523216755633E-2</v>
          </cell>
          <cell r="F129">
            <v>157.32045702666068</v>
          </cell>
          <cell r="G129">
            <v>6.1476321721600197E-2</v>
          </cell>
          <cell r="H129">
            <v>139.96523010465702</v>
          </cell>
          <cell r="I129">
            <v>5.3633720874227159E-2</v>
          </cell>
          <cell r="J129">
            <v>138.39050828023252</v>
          </cell>
          <cell r="K129">
            <v>5.5111082954352131E-2</v>
          </cell>
          <cell r="L129">
            <v>-1.1250807241534377E-2</v>
          </cell>
          <cell r="M129">
            <v>-0.12440837240387859</v>
          </cell>
          <cell r="N129">
            <v>1.4773620801249721E-3</v>
          </cell>
          <cell r="O129">
            <v>-7.2669689987080038E-3</v>
          </cell>
        </row>
        <row r="130">
          <cell r="A130" t="str">
            <v>Dell</v>
          </cell>
          <cell r="B130">
            <v>84.593964406155123</v>
          </cell>
          <cell r="C130">
            <v>3.3386160873282701E-2</v>
          </cell>
          <cell r="D130">
            <v>124.06438996226424</v>
          </cell>
          <cell r="E130">
            <v>4.6104253439644666E-2</v>
          </cell>
          <cell r="F130">
            <v>129.34924539424753</v>
          </cell>
          <cell r="G130">
            <v>5.0545974596014454E-2</v>
          </cell>
          <cell r="H130">
            <v>116.6324294220578</v>
          </cell>
          <cell r="I130">
            <v>4.4692750905551588E-2</v>
          </cell>
          <cell r="J130">
            <v>122.7550575941471</v>
          </cell>
          <cell r="K130">
            <v>4.8884596539224064E-2</v>
          </cell>
          <cell r="L130">
            <v>5.2495075361358889E-2</v>
          </cell>
          <cell r="M130">
            <v>0.45110893496812343</v>
          </cell>
          <cell r="N130">
            <v>4.1918456336724752E-3</v>
          </cell>
          <cell r="O130">
            <v>1.5498435665941362E-2</v>
          </cell>
        </row>
        <row r="131">
          <cell r="A131" t="str">
            <v>Founder</v>
          </cell>
          <cell r="B131">
            <v>81.597921393058854</v>
          </cell>
          <cell r="C131">
            <v>3.2203731669016342E-2</v>
          </cell>
          <cell r="D131">
            <v>74.796206166656603</v>
          </cell>
          <cell r="E131">
            <v>2.7795431440724699E-2</v>
          </cell>
          <cell r="F131">
            <v>96.79999505219331</v>
          </cell>
          <cell r="G131">
            <v>3.7826661268022248E-2</v>
          </cell>
          <cell r="H131">
            <v>95.046098522925874</v>
          </cell>
          <cell r="I131">
            <v>3.6421016237755517E-2</v>
          </cell>
          <cell r="J131">
            <v>109.00225945197691</v>
          </cell>
          <cell r="K131">
            <v>4.3407836545447359E-2</v>
          </cell>
          <cell r="L131">
            <v>0.14683570547279956</v>
          </cell>
          <cell r="M131">
            <v>0.33584603125992385</v>
          </cell>
          <cell r="N131">
            <v>6.986820307691842E-3</v>
          </cell>
          <cell r="O131">
            <v>1.1204104876431017E-2</v>
          </cell>
        </row>
        <row r="132">
          <cell r="A132" t="str">
            <v>Samsung</v>
          </cell>
          <cell r="B132">
            <v>85.103198263368029</v>
          </cell>
          <cell r="C132">
            <v>3.3587136954713347E-2</v>
          </cell>
          <cell r="D132">
            <v>120.26078149759101</v>
          </cell>
          <cell r="E132">
            <v>4.4690773482230522E-2</v>
          </cell>
          <cell r="F132">
            <v>103.12002160841176</v>
          </cell>
          <cell r="G132">
            <v>4.0296346350320845E-2</v>
          </cell>
          <cell r="H132">
            <v>119.10466935196992</v>
          </cell>
          <cell r="I132">
            <v>4.564009637296431E-2</v>
          </cell>
          <cell r="J132">
            <v>104.61697724352702</v>
          </cell>
          <cell r="K132">
            <v>4.1661490971813486E-2</v>
          </cell>
          <cell r="L132">
            <v>-0.12163832188333334</v>
          </cell>
          <cell r="M132">
            <v>0.22929548334681726</v>
          </cell>
          <cell r="N132">
            <v>-3.978605401150824E-3</v>
          </cell>
          <cell r="O132">
            <v>8.0743540171001396E-3</v>
          </cell>
        </row>
        <row r="133">
          <cell r="A133" t="str">
            <v>Acer</v>
          </cell>
          <cell r="B133">
            <v>64.709423408169229</v>
          </cell>
          <cell r="C133">
            <v>2.5538455788050418E-2</v>
          </cell>
          <cell r="D133">
            <v>63.922070993918659</v>
          </cell>
          <cell r="E133">
            <v>2.3754433986956099E-2</v>
          </cell>
          <cell r="F133">
            <v>72.159623946196575</v>
          </cell>
          <cell r="G133">
            <v>2.8197911071884893E-2</v>
          </cell>
          <cell r="H133">
            <v>84.14224860562372</v>
          </cell>
          <cell r="I133">
            <v>3.2242735371273444E-2</v>
          </cell>
          <cell r="J133">
            <v>87.361461081292404</v>
          </cell>
          <cell r="K133">
            <v>3.4789847862363971E-2</v>
          </cell>
          <cell r="L133">
            <v>3.8259168598609561E-2</v>
          </cell>
          <cell r="M133">
            <v>0.35005778880520011</v>
          </cell>
          <cell r="N133">
            <v>2.5471124910905266E-3</v>
          </cell>
          <cell r="O133">
            <v>9.2513920743135525E-3</v>
          </cell>
        </row>
        <row r="134">
          <cell r="A134" t="str">
            <v>Sony</v>
          </cell>
          <cell r="B134">
            <v>139.22869728268199</v>
          </cell>
          <cell r="C134">
            <v>5.4948502748252616E-2</v>
          </cell>
          <cell r="D134">
            <v>144.13754554715612</v>
          </cell>
          <cell r="E134">
            <v>5.356374969558695E-2</v>
          </cell>
          <cell r="F134">
            <v>120.62588001505742</v>
          </cell>
          <cell r="G134">
            <v>4.7137133643719999E-2</v>
          </cell>
          <cell r="H134">
            <v>100.11215768775578</v>
          </cell>
          <cell r="I134">
            <v>3.8362295532446342E-2</v>
          </cell>
          <cell r="J134">
            <v>82.863667236545396</v>
          </cell>
          <cell r="K134">
            <v>3.2998696917333203E-2</v>
          </cell>
          <cell r="L134">
            <v>-0.1722916661631394</v>
          </cell>
          <cell r="M134">
            <v>-0.40483773206393114</v>
          </cell>
          <cell r="N134">
            <v>-5.3635986151131382E-3</v>
          </cell>
          <cell r="O134">
            <v>-2.1949805830919412E-2</v>
          </cell>
        </row>
        <row r="135">
          <cell r="A135" t="str">
            <v>Jooyontech</v>
          </cell>
          <cell r="B135">
            <v>37.787576425852279</v>
          </cell>
          <cell r="C135">
            <v>1.4913381993871603E-2</v>
          </cell>
          <cell r="D135">
            <v>63.73438999417683</v>
          </cell>
          <cell r="E135">
            <v>2.3684688813659111E-2</v>
          </cell>
          <cell r="F135">
            <v>58.792061247085179</v>
          </cell>
          <cell r="G135">
            <v>2.2974251030108073E-2</v>
          </cell>
          <cell r="H135">
            <v>66.844847619654175</v>
          </cell>
          <cell r="I135">
            <v>2.5614489373053891E-2</v>
          </cell>
          <cell r="J135">
            <v>73.160883575765055</v>
          </cell>
          <cell r="K135">
            <v>2.9134769240049152E-2</v>
          </cell>
          <cell r="L135">
            <v>9.4487999913605902E-2</v>
          </cell>
          <cell r="M135">
            <v>0.93610944378301575</v>
          </cell>
          <cell r="N135">
            <v>3.5202798669952615E-3</v>
          </cell>
          <cell r="O135">
            <v>1.4221387246177549E-2</v>
          </cell>
        </row>
        <row r="136">
          <cell r="A136" t="str">
            <v>Others</v>
          </cell>
          <cell r="B136">
            <v>1241.5620924500511</v>
          </cell>
          <cell r="C136">
            <v>0.48999939940976317</v>
          </cell>
          <cell r="D136">
            <v>1236.7585267024035</v>
          </cell>
          <cell r="E136">
            <v>0.45959866949793132</v>
          </cell>
          <cell r="F136">
            <v>1101.3294583934028</v>
          </cell>
          <cell r="G136">
            <v>0.43036795967478425</v>
          </cell>
          <cell r="H136">
            <v>1158.8803170804297</v>
          </cell>
          <cell r="I136">
            <v>0.44407502782263891</v>
          </cell>
          <cell r="J136">
            <v>1145.7534575141815</v>
          </cell>
          <cell r="K136">
            <v>0.45627199890354886</v>
          </cell>
          <cell r="L136">
            <v>-1.1327191749462728E-2</v>
          </cell>
          <cell r="M136">
            <v>-7.7167815865579859E-2</v>
          </cell>
          <cell r="N136">
            <v>1.2196971080909946E-2</v>
          </cell>
          <cell r="O136">
            <v>-3.3727400506214311E-2</v>
          </cell>
        </row>
        <row r="137">
          <cell r="A137" t="str">
            <v>Total</v>
          </cell>
          <cell r="B137">
            <v>2533.803294341983</v>
          </cell>
          <cell r="C137">
            <v>1</v>
          </cell>
          <cell r="D137">
            <v>2690.953235468342</v>
          </cell>
          <cell r="E137">
            <v>1</v>
          </cell>
          <cell r="F137">
            <v>2559.0414751731132</v>
          </cell>
          <cell r="G137">
            <v>1</v>
          </cell>
          <cell r="H137">
            <v>2609.6498214785452</v>
          </cell>
          <cell r="I137">
            <v>1</v>
          </cell>
          <cell r="J137">
            <v>2511.1193767478635</v>
          </cell>
          <cell r="K137">
            <v>1</v>
          </cell>
          <cell r="L137">
            <v>-3.7756193922929282E-2</v>
          </cell>
          <cell r="M137">
            <v>-8.9525172079352178E-3</v>
          </cell>
          <cell r="N137">
            <v>0</v>
          </cell>
          <cell r="O137">
            <v>0</v>
          </cell>
        </row>
        <row r="140">
          <cell r="A140" t="str">
            <v>IDC PC Tracker</v>
          </cell>
          <cell r="M140" t="str">
            <v>( Top )</v>
          </cell>
          <cell r="N140" t="str">
            <v xml:space="preserve"> ( Contents Page )</v>
          </cell>
        </row>
        <row r="141">
          <cell r="A141" t="str">
            <v>Asia Pacific</v>
          </cell>
        </row>
        <row r="143">
          <cell r="A143" t="str">
            <v>Table II-5: Commercial Desktop Unit Shipments by Vendor - Quarterly Comparison</v>
          </cell>
        </row>
        <row r="144">
          <cell r="A144" t="str">
            <v>Units</v>
          </cell>
        </row>
        <row r="146">
          <cell r="B146" t="str">
            <v>4Q 2004</v>
          </cell>
          <cell r="C146" t="str">
            <v>% Share</v>
          </cell>
          <cell r="D146" t="str">
            <v>1Q 2005</v>
          </cell>
          <cell r="E146" t="str">
            <v>% Share</v>
          </cell>
          <cell r="F146" t="str">
            <v>2Q 2005</v>
          </cell>
          <cell r="G146" t="str">
            <v>% Share</v>
          </cell>
          <cell r="H146" t="str">
            <v>3Q 2005</v>
          </cell>
          <cell r="I146" t="str">
            <v>% Share</v>
          </cell>
          <cell r="J146" t="str">
            <v>4Q 2005</v>
          </cell>
          <cell r="K146" t="str">
            <v>% Share</v>
          </cell>
          <cell r="L146" t="str">
            <v>Sequential Growth</v>
          </cell>
          <cell r="M146" t="str">
            <v xml:space="preserve">Year-on-Year Growth </v>
          </cell>
          <cell r="N146" t="str">
            <v>Change in Market Share (Seq)</v>
          </cell>
          <cell r="O146" t="str">
            <v>Change in Market Share (YoY)</v>
          </cell>
        </row>
        <row r="147">
          <cell r="A147" t="str">
            <v>Lenovo</v>
          </cell>
          <cell r="B147">
            <v>1136317.8698583525</v>
          </cell>
          <cell r="C147">
            <v>0.19442041629503448</v>
          </cell>
          <cell r="D147">
            <v>814852.90649651934</v>
          </cell>
          <cell r="E147">
            <v>0.14614806509573444</v>
          </cell>
          <cell r="F147">
            <v>961234.13</v>
          </cell>
          <cell r="G147">
            <v>0.16663383723607589</v>
          </cell>
          <cell r="H147">
            <v>1212020.33</v>
          </cell>
          <cell r="I147">
            <v>0.19355238953837459</v>
          </cell>
          <cell r="J147">
            <v>1480322.57</v>
          </cell>
          <cell r="K147">
            <v>0.22543398525993333</v>
          </cell>
          <cell r="L147">
            <v>0.22136777194158119</v>
          </cell>
          <cell r="M147">
            <v>0.30273632868638201</v>
          </cell>
          <cell r="N147">
            <v>3.1881595721558742E-2</v>
          </cell>
          <cell r="O147">
            <v>3.1013568964898847E-2</v>
          </cell>
        </row>
        <row r="148">
          <cell r="A148" t="str">
            <v>Dell</v>
          </cell>
          <cell r="B148">
            <v>649798.67111984256</v>
          </cell>
          <cell r="C148">
            <v>0.11117851043108928</v>
          </cell>
          <cell r="D148">
            <v>681686.32500000007</v>
          </cell>
          <cell r="E148">
            <v>0.12226395292534624</v>
          </cell>
          <cell r="F148">
            <v>770481.42975640041</v>
          </cell>
          <cell r="G148">
            <v>0.13356608255206986</v>
          </cell>
          <cell r="H148">
            <v>714483.55166429887</v>
          </cell>
          <cell r="I148">
            <v>0.11409874511798804</v>
          </cell>
          <cell r="J148">
            <v>852439.58307991049</v>
          </cell>
          <cell r="K148">
            <v>0.12981552554928635</v>
          </cell>
          <cell r="L148">
            <v>0.19308496478926696</v>
          </cell>
          <cell r="M148">
            <v>0.31185184114156916</v>
          </cell>
          <cell r="N148">
            <v>1.5716780431298316E-2</v>
          </cell>
          <cell r="O148">
            <v>1.863701511819707E-2</v>
          </cell>
        </row>
        <row r="149">
          <cell r="A149" t="str">
            <v>Hewlett-Packard</v>
          </cell>
          <cell r="B149">
            <v>554747.22500000056</v>
          </cell>
          <cell r="C149">
            <v>9.4915506729168861E-2</v>
          </cell>
          <cell r="D149">
            <v>603944.23000000103</v>
          </cell>
          <cell r="E149">
            <v>0.10832050783218308</v>
          </cell>
          <cell r="F149">
            <v>642401.34049106541</v>
          </cell>
          <cell r="G149">
            <v>0.11136287931393483</v>
          </cell>
          <cell r="H149">
            <v>693656.90000000061</v>
          </cell>
          <cell r="I149">
            <v>0.11077285355005675</v>
          </cell>
          <cell r="J149">
            <v>648499.59500000055</v>
          </cell>
          <cell r="K149">
            <v>9.8758102526466815E-2</v>
          </cell>
          <cell r="L149">
            <v>-6.5100347160101824E-2</v>
          </cell>
          <cell r="M149">
            <v>0.16900016038836418</v>
          </cell>
          <cell r="N149">
            <v>-1.201475102358994E-2</v>
          </cell>
          <cell r="O149">
            <v>3.8425957972979541E-3</v>
          </cell>
        </row>
        <row r="150">
          <cell r="A150" t="str">
            <v>Founder</v>
          </cell>
          <cell r="B150">
            <v>360200</v>
          </cell>
          <cell r="C150">
            <v>6.1629087957756956E-2</v>
          </cell>
          <cell r="D150">
            <v>304902</v>
          </cell>
          <cell r="E150">
            <v>5.4685743879113187E-2</v>
          </cell>
          <cell r="F150">
            <v>310580</v>
          </cell>
          <cell r="G150">
            <v>5.3840303369981718E-2</v>
          </cell>
          <cell r="H150">
            <v>426899.96004727698</v>
          </cell>
          <cell r="I150">
            <v>6.8173367488800374E-2</v>
          </cell>
          <cell r="J150">
            <v>443201</v>
          </cell>
          <cell r="K150">
            <v>6.7493781237955255E-2</v>
          </cell>
          <cell r="L150">
            <v>3.8184683715870582E-2</v>
          </cell>
          <cell r="M150">
            <v>0.23043031649083834</v>
          </cell>
          <cell r="N150">
            <v>-6.7958625084511837E-4</v>
          </cell>
          <cell r="O150">
            <v>5.8646932801982993E-3</v>
          </cell>
        </row>
        <row r="151">
          <cell r="A151" t="str">
            <v>Tongfang</v>
          </cell>
          <cell r="B151">
            <v>244000</v>
          </cell>
          <cell r="C151">
            <v>4.1747633152950298E-2</v>
          </cell>
          <cell r="D151">
            <v>112200</v>
          </cell>
          <cell r="E151">
            <v>2.0123647805644108E-2</v>
          </cell>
          <cell r="F151">
            <v>119260</v>
          </cell>
          <cell r="G151">
            <v>2.06742049710349E-2</v>
          </cell>
          <cell r="H151">
            <v>201000</v>
          </cell>
          <cell r="I151">
            <v>3.2098496480841447E-2</v>
          </cell>
          <cell r="J151">
            <v>260000</v>
          </cell>
          <cell r="K151">
            <v>3.959463792245136E-2</v>
          </cell>
          <cell r="L151">
            <v>0.29353233830845782</v>
          </cell>
          <cell r="M151">
            <v>6.5573770491803351E-2</v>
          </cell>
          <cell r="N151">
            <v>7.4961414416099131E-3</v>
          </cell>
          <cell r="O151">
            <v>-2.1529952304989372E-3</v>
          </cell>
        </row>
        <row r="152">
          <cell r="A152" t="str">
            <v>NEC</v>
          </cell>
          <cell r="B152">
            <v>196517.02</v>
          </cell>
          <cell r="C152">
            <v>3.3623444505209002E-2</v>
          </cell>
          <cell r="D152">
            <v>268153.34999999998</v>
          </cell>
          <cell r="E152">
            <v>4.8094684254042924E-2</v>
          </cell>
          <cell r="F152">
            <v>207001.55</v>
          </cell>
          <cell r="G152">
            <v>3.5884558729011654E-2</v>
          </cell>
          <cell r="H152">
            <v>274072.15000000002</v>
          </cell>
          <cell r="I152">
            <v>4.3767681304834084E-2</v>
          </cell>
          <cell r="J152">
            <v>201664.39400000006</v>
          </cell>
          <cell r="K152">
            <v>3.0710879470309906E-2</v>
          </cell>
          <cell r="L152">
            <v>-0.2641923157825411</v>
          </cell>
          <cell r="M152">
            <v>2.6193018803155388E-2</v>
          </cell>
          <cell r="N152">
            <v>-1.3056801834524179E-2</v>
          </cell>
          <cell r="O152">
            <v>-2.9125650348990964E-3</v>
          </cell>
        </row>
        <row r="153">
          <cell r="A153" t="str">
            <v>Acer</v>
          </cell>
          <cell r="B153">
            <v>166702.27150980409</v>
          </cell>
          <cell r="C153">
            <v>2.852223474079844E-2</v>
          </cell>
          <cell r="D153">
            <v>161018.01049527019</v>
          </cell>
          <cell r="E153">
            <v>2.8879409390127665E-2</v>
          </cell>
          <cell r="F153">
            <v>171050.1556658888</v>
          </cell>
          <cell r="G153">
            <v>2.9652238626228507E-2</v>
          </cell>
          <cell r="H153">
            <v>202847.93220412559</v>
          </cell>
          <cell r="I153">
            <v>3.2393600189055176E-2</v>
          </cell>
          <cell r="J153">
            <v>173985.00249521961</v>
          </cell>
          <cell r="K153">
            <v>2.6495666068211604E-2</v>
          </cell>
          <cell r="L153">
            <v>-0.14228850841753349</v>
          </cell>
          <cell r="M153">
            <v>4.3687053088458994E-2</v>
          </cell>
          <cell r="N153">
            <v>-5.8979341208435718E-3</v>
          </cell>
          <cell r="O153">
            <v>-2.0265686725868363E-3</v>
          </cell>
        </row>
        <row r="154">
          <cell r="A154" t="str">
            <v>Fujitsu</v>
          </cell>
          <cell r="B154">
            <v>156576.63</v>
          </cell>
          <cell r="C154">
            <v>2.6789769301496853E-2</v>
          </cell>
          <cell r="D154">
            <v>248753.47</v>
          </cell>
          <cell r="E154">
            <v>4.4615215870872173E-2</v>
          </cell>
          <cell r="F154">
            <v>171257.63571428569</v>
          </cell>
          <cell r="G154">
            <v>2.9688206134596423E-2</v>
          </cell>
          <cell r="H154">
            <v>220239.58299999993</v>
          </cell>
          <cell r="I154">
            <v>3.517094268590789E-2</v>
          </cell>
          <cell r="J154">
            <v>148430.25400000002</v>
          </cell>
          <cell r="K154">
            <v>2.2604008322567263E-2</v>
          </cell>
          <cell r="L154">
            <v>-0.32605096695992175</v>
          </cell>
          <cell r="M154">
            <v>-5.2028045309188142E-2</v>
          </cell>
          <cell r="N154">
            <v>-1.2566934363340627E-2</v>
          </cell>
          <cell r="O154">
            <v>-4.1857609789295903E-3</v>
          </cell>
        </row>
        <row r="155">
          <cell r="A155" t="str">
            <v>HCL</v>
          </cell>
          <cell r="B155">
            <v>95580.296999999977</v>
          </cell>
          <cell r="C155">
            <v>1.6353488425434569E-2</v>
          </cell>
          <cell r="D155">
            <v>94004.865000000005</v>
          </cell>
          <cell r="E155">
            <v>1.6860256642398579E-2</v>
          </cell>
          <cell r="F155">
            <v>81000</v>
          </cell>
          <cell r="G155">
            <v>1.4041678707478007E-2</v>
          </cell>
          <cell r="H155">
            <v>86100</v>
          </cell>
          <cell r="I155">
            <v>1.3749654462688799E-2</v>
          </cell>
          <cell r="J155">
            <v>99000</v>
          </cell>
          <cell r="K155">
            <v>1.5076419824318019E-2</v>
          </cell>
          <cell r="L155">
            <v>0.14982578397212554</v>
          </cell>
          <cell r="M155">
            <v>3.5778325735899674E-2</v>
          </cell>
          <cell r="N155">
            <v>1.3267653616292202E-3</v>
          </cell>
          <cell r="O155">
            <v>-1.2770686011165499E-3</v>
          </cell>
        </row>
        <row r="156">
          <cell r="A156" t="str">
            <v>Samsung</v>
          </cell>
          <cell r="B156">
            <v>107120</v>
          </cell>
          <cell r="C156">
            <v>1.8327895341573919E-2</v>
          </cell>
          <cell r="D156">
            <v>133890</v>
          </cell>
          <cell r="E156">
            <v>2.4013861004435737E-2</v>
          </cell>
          <cell r="F156">
            <v>116079</v>
          </cell>
          <cell r="G156">
            <v>2.0122765712164686E-2</v>
          </cell>
          <cell r="H156">
            <v>119394</v>
          </cell>
          <cell r="I156">
            <v>1.9066506909619821E-2</v>
          </cell>
          <cell r="J156">
            <v>91980</v>
          </cell>
          <cell r="K156">
            <v>1.4007364600411833E-2</v>
          </cell>
          <cell r="L156">
            <v>-0.22960952811699076</v>
          </cell>
          <cell r="M156">
            <v>-0.14133681852128455</v>
          </cell>
          <cell r="N156">
            <v>-5.0591423092079882E-3</v>
          </cell>
          <cell r="O156">
            <v>-4.3205307411620861E-3</v>
          </cell>
        </row>
        <row r="157">
          <cell r="A157" t="str">
            <v>Others</v>
          </cell>
          <cell r="B157">
            <v>2177082.7310896753</v>
          </cell>
          <cell r="C157">
            <v>0.37249201311948732</v>
          </cell>
          <cell r="D157">
            <v>2152124.741147805</v>
          </cell>
          <cell r="E157">
            <v>0.3859946553001018</v>
          </cell>
          <cell r="F157">
            <v>2218195.8058799356</v>
          </cell>
          <cell r="G157">
            <v>0.38453324464742356</v>
          </cell>
          <cell r="H157">
            <v>2111261.1382619473</v>
          </cell>
          <cell r="I157">
            <v>0.33715576227183297</v>
          </cell>
          <cell r="J157">
            <v>2167023.3167620488</v>
          </cell>
          <cell r="K157">
            <v>0.33000962921808824</v>
          </cell>
          <cell r="L157">
            <v>2.6411786533430126E-2</v>
          </cell>
          <cell r="M157">
            <v>-4.6205935052323621E-3</v>
          </cell>
          <cell r="N157">
            <v>-7.1461330537447298E-3</v>
          </cell>
          <cell r="O157">
            <v>-4.2482383901399079E-2</v>
          </cell>
        </row>
        <row r="158">
          <cell r="A158" t="str">
            <v>Total</v>
          </cell>
          <cell r="B158">
            <v>5844642.715577675</v>
          </cell>
          <cell r="C158">
            <v>1</v>
          </cell>
          <cell r="D158">
            <v>5575529.898139596</v>
          </cell>
          <cell r="E158">
            <v>1</v>
          </cell>
          <cell r="F158">
            <v>5768541.0475075757</v>
          </cell>
          <cell r="G158">
            <v>1</v>
          </cell>
          <cell r="H158">
            <v>6261975.5451776497</v>
          </cell>
          <cell r="I158">
            <v>1</v>
          </cell>
          <cell r="J158">
            <v>6566545.7153371796</v>
          </cell>
          <cell r="K158">
            <v>1</v>
          </cell>
          <cell r="L158">
            <v>4.8638032512611673E-2</v>
          </cell>
          <cell r="M158">
            <v>0.12351533445071383</v>
          </cell>
          <cell r="N158">
            <v>0</v>
          </cell>
          <cell r="O158">
            <v>0</v>
          </cell>
        </row>
        <row r="162">
          <cell r="A162" t="str">
            <v>Table II-6: Commercial Desktop Value of Shipments by Vendor - Quarterly Comparison</v>
          </cell>
        </row>
        <row r="163">
          <cell r="A163" t="str">
            <v>End-user Revenue (US$M)</v>
          </cell>
        </row>
        <row r="165">
          <cell r="B165" t="str">
            <v>4Q 2004</v>
          </cell>
          <cell r="C165" t="str">
            <v>% Share</v>
          </cell>
          <cell r="D165" t="str">
            <v>1Q 2005</v>
          </cell>
          <cell r="E165" t="str">
            <v>% Share</v>
          </cell>
          <cell r="F165" t="str">
            <v>2Q 2005</v>
          </cell>
          <cell r="G165" t="str">
            <v>% Share</v>
          </cell>
          <cell r="H165" t="str">
            <v>3Q 2005</v>
          </cell>
          <cell r="I165" t="str">
            <v>% Share</v>
          </cell>
          <cell r="J165" t="str">
            <v>4Q 2005</v>
          </cell>
          <cell r="K165" t="str">
            <v>% Share</v>
          </cell>
          <cell r="L165" t="str">
            <v>Sequential Growth</v>
          </cell>
          <cell r="M165" t="str">
            <v xml:space="preserve">Year-on-Year Growth </v>
          </cell>
          <cell r="N165" t="str">
            <v>Change in Market Share (Seq)</v>
          </cell>
          <cell r="O165" t="str">
            <v>Change in Market Share (YoY)</v>
          </cell>
        </row>
        <row r="166">
          <cell r="A166" t="str">
            <v>Lenovo</v>
          </cell>
          <cell r="B166">
            <v>790.82484480598475</v>
          </cell>
          <cell r="C166">
            <v>0.1674041595103031</v>
          </cell>
          <cell r="D166">
            <v>578.96484778673755</v>
          </cell>
          <cell r="E166">
            <v>0.12048652828681909</v>
          </cell>
          <cell r="F166">
            <v>635.94736176521519</v>
          </cell>
          <cell r="G166">
            <v>0.13981847576269801</v>
          </cell>
          <cell r="H166">
            <v>745.5953498571555</v>
          </cell>
          <cell r="I166">
            <v>0.15370981835579223</v>
          </cell>
          <cell r="J166">
            <v>866.24719814770197</v>
          </cell>
          <cell r="K166">
            <v>0.18376008894488133</v>
          </cell>
          <cell r="L166">
            <v>0.16181947528731433</v>
          </cell>
          <cell r="M166">
            <v>9.5371754993636815E-2</v>
          </cell>
          <cell r="N166">
            <v>3.0050270589089101E-2</v>
          </cell>
          <cell r="O166">
            <v>1.6355929434578226E-2</v>
          </cell>
        </row>
        <row r="167">
          <cell r="A167" t="str">
            <v>Dell</v>
          </cell>
          <cell r="B167">
            <v>628.73470171828683</v>
          </cell>
          <cell r="C167">
            <v>0.13309243505359633</v>
          </cell>
          <cell r="D167">
            <v>682.06359841435903</v>
          </cell>
          <cell r="E167">
            <v>0.14194208052166959</v>
          </cell>
          <cell r="F167">
            <v>717.02699314345864</v>
          </cell>
          <cell r="G167">
            <v>0.157644527345396</v>
          </cell>
          <cell r="H167">
            <v>633.94497626411612</v>
          </cell>
          <cell r="I167">
            <v>0.13069229464453203</v>
          </cell>
          <cell r="J167">
            <v>720.23547350594151</v>
          </cell>
          <cell r="K167">
            <v>0.15278610419256297</v>
          </cell>
          <cell r="L167">
            <v>0.13611669856639863</v>
          </cell>
          <cell r="M167">
            <v>0.14553160742931737</v>
          </cell>
          <cell r="N167">
            <v>2.2093809548030946E-2</v>
          </cell>
          <cell r="O167">
            <v>1.9693669138966641E-2</v>
          </cell>
        </row>
        <row r="168">
          <cell r="A168" t="str">
            <v>Hewlett-Packard</v>
          </cell>
          <cell r="B168">
            <v>543.94244074354458</v>
          </cell>
          <cell r="C168">
            <v>0.11514335660129077</v>
          </cell>
          <cell r="D168">
            <v>610.05932396596631</v>
          </cell>
          <cell r="E168">
            <v>0.12695750057132726</v>
          </cell>
          <cell r="F168">
            <v>605.39474581411446</v>
          </cell>
          <cell r="G168">
            <v>0.13310122139593941</v>
          </cell>
          <cell r="H168">
            <v>651.17017789275758</v>
          </cell>
          <cell r="I168">
            <v>0.13424339325852905</v>
          </cell>
          <cell r="J168">
            <v>601.07557914593781</v>
          </cell>
          <cell r="K168">
            <v>0.12750829338627234</v>
          </cell>
          <cell r="L168">
            <v>-7.6930118189580177E-2</v>
          </cell>
          <cell r="M168">
            <v>0.10503526498924187</v>
          </cell>
          <cell r="N168">
            <v>-6.7350998722567057E-3</v>
          </cell>
          <cell r="O168">
            <v>1.2364936784981573E-2</v>
          </cell>
        </row>
        <row r="169">
          <cell r="A169" t="str">
            <v>NEC</v>
          </cell>
          <cell r="B169">
            <v>305.74289990249406</v>
          </cell>
          <cell r="C169">
            <v>6.4720568050661745E-2</v>
          </cell>
          <cell r="D169">
            <v>412.29188918824133</v>
          </cell>
          <cell r="E169">
            <v>8.5800750354714447E-2</v>
          </cell>
          <cell r="F169">
            <v>294.83533359635214</v>
          </cell>
          <cell r="G169">
            <v>6.4822073999966978E-2</v>
          </cell>
          <cell r="H169">
            <v>426.63169390735061</v>
          </cell>
          <cell r="I169">
            <v>8.7953177535088481E-2</v>
          </cell>
          <cell r="J169">
            <v>278.24642118126366</v>
          </cell>
          <cell r="K169">
            <v>5.9025399694448137E-2</v>
          </cell>
          <cell r="L169">
            <v>-0.34780649174721423</v>
          </cell>
          <cell r="M169">
            <v>-8.9933335263057468E-2</v>
          </cell>
          <cell r="N169">
            <v>-2.8927777840640344E-2</v>
          </cell>
          <cell r="O169">
            <v>-5.6951683562136077E-3</v>
          </cell>
        </row>
        <row r="170">
          <cell r="A170" t="str">
            <v>Founder</v>
          </cell>
          <cell r="B170">
            <v>188.14173405898535</v>
          </cell>
          <cell r="C170">
            <v>3.9826402857490319E-2</v>
          </cell>
          <cell r="D170">
            <v>156.36731334737621</v>
          </cell>
          <cell r="E170">
            <v>3.2541102961232533E-2</v>
          </cell>
          <cell r="F170">
            <v>152.1429020213601</v>
          </cell>
          <cell r="G170">
            <v>3.3449920445764204E-2</v>
          </cell>
          <cell r="H170">
            <v>200.50366786640643</v>
          </cell>
          <cell r="I170">
            <v>4.1335266338932961E-2</v>
          </cell>
          <cell r="J170">
            <v>207.47324008701133</v>
          </cell>
          <cell r="K170">
            <v>4.4012033901633767E-2</v>
          </cell>
          <cell r="L170">
            <v>3.4760322814885614E-2</v>
          </cell>
          <cell r="M170">
            <v>0.10274969625806296</v>
          </cell>
          <cell r="N170">
            <v>2.6767675627008061E-3</v>
          </cell>
          <cell r="O170">
            <v>4.185631044143448E-3</v>
          </cell>
        </row>
        <row r="171">
          <cell r="A171" t="str">
            <v>Fujitsu</v>
          </cell>
          <cell r="B171">
            <v>247.70108924234506</v>
          </cell>
          <cell r="C171">
            <v>5.2434104627269738E-2</v>
          </cell>
          <cell r="D171">
            <v>368.82243119629607</v>
          </cell>
          <cell r="E171">
            <v>7.6754460066139896E-2</v>
          </cell>
          <cell r="F171">
            <v>248.03227833792744</v>
          </cell>
          <cell r="G171">
            <v>5.4532021330975448E-2</v>
          </cell>
          <cell r="H171">
            <v>304.51776399944771</v>
          </cell>
          <cell r="I171">
            <v>6.2778516791225536E-2</v>
          </cell>
          <cell r="J171">
            <v>193.14734979807076</v>
          </cell>
          <cell r="K171">
            <v>4.0973032010095799E-2</v>
          </cell>
          <cell r="L171">
            <v>-0.36572715081928331</v>
          </cell>
          <cell r="M171">
            <v>-0.2202402081118835</v>
          </cell>
          <cell r="N171">
            <v>-2.1805484781129737E-2</v>
          </cell>
          <cell r="O171">
            <v>-1.146107261717394E-2</v>
          </cell>
        </row>
        <row r="172">
          <cell r="A172" t="str">
            <v>Acer</v>
          </cell>
          <cell r="B172">
            <v>124.39821360689069</v>
          </cell>
          <cell r="C172">
            <v>2.6332984516380095E-2</v>
          </cell>
          <cell r="D172">
            <v>125.26300254555986</v>
          </cell>
          <cell r="E172">
            <v>2.6068084024778018E-2</v>
          </cell>
          <cell r="F172">
            <v>131.31713474028868</v>
          </cell>
          <cell r="G172">
            <v>2.8871197090822309E-2</v>
          </cell>
          <cell r="H172">
            <v>138.23071928353588</v>
          </cell>
          <cell r="I172">
            <v>2.8497252237870689E-2</v>
          </cell>
          <cell r="J172">
            <v>124.13068180611991</v>
          </cell>
          <cell r="K172">
            <v>2.6332281568421333E-2</v>
          </cell>
          <cell r="L172">
            <v>-0.10200364687746633</v>
          </cell>
          <cell r="M172">
            <v>-2.1506080595031785E-3</v>
          </cell>
          <cell r="N172">
            <v>-2.1649706694493558E-3</v>
          </cell>
          <cell r="O172">
            <v>-7.0294795876182925E-7</v>
          </cell>
        </row>
        <row r="173">
          <cell r="A173" t="str">
            <v>Tongfang</v>
          </cell>
          <cell r="B173">
            <v>114.03509494617948</v>
          </cell>
          <cell r="C173">
            <v>2.4139288680069454E-2</v>
          </cell>
          <cell r="D173">
            <v>55.152874615338185</v>
          </cell>
          <cell r="E173">
            <v>1.1477688866333541E-2</v>
          </cell>
          <cell r="F173">
            <v>53.594543148494552</v>
          </cell>
          <cell r="G173">
            <v>1.1783219465555671E-2</v>
          </cell>
          <cell r="H173">
            <v>90.272108034887069</v>
          </cell>
          <cell r="I173">
            <v>1.8610241240500376E-2</v>
          </cell>
          <cell r="J173">
            <v>113.71757550581518</v>
          </cell>
          <cell r="K173">
            <v>2.4123312415010888E-2</v>
          </cell>
          <cell r="L173">
            <v>0.25971995094949185</v>
          </cell>
          <cell r="M173">
            <v>-2.784401069812481E-3</v>
          </cell>
          <cell r="N173">
            <v>5.5130711745105115E-3</v>
          </cell>
          <cell r="O173">
            <v>-1.5976265058566252E-5</v>
          </cell>
        </row>
        <row r="174">
          <cell r="A174" t="str">
            <v>Samsung</v>
          </cell>
          <cell r="B174">
            <v>81.606497091126911</v>
          </cell>
          <cell r="C174">
            <v>1.7274706461038982E-2</v>
          </cell>
          <cell r="D174">
            <v>106.16303073241042</v>
          </cell>
          <cell r="E174">
            <v>2.2093249796171863E-2</v>
          </cell>
          <cell r="F174">
            <v>85.314543685791833</v>
          </cell>
          <cell r="G174">
            <v>1.875713333478914E-2</v>
          </cell>
          <cell r="H174">
            <v>83.527423646720536</v>
          </cell>
          <cell r="I174">
            <v>1.7219776275327451E-2</v>
          </cell>
          <cell r="J174">
            <v>85.318640351066307</v>
          </cell>
          <cell r="K174">
            <v>1.8098945627868034E-2</v>
          </cell>
          <cell r="L174">
            <v>2.1444654056633317E-2</v>
          </cell>
          <cell r="M174">
            <v>4.5488329878859757E-2</v>
          </cell>
          <cell r="N174">
            <v>8.7916935254058262E-4</v>
          </cell>
          <cell r="O174">
            <v>8.2423916682905149E-4</v>
          </cell>
        </row>
        <row r="175">
          <cell r="A175" t="str">
            <v>Apple</v>
          </cell>
          <cell r="B175">
            <v>87.986366923923114</v>
          </cell>
          <cell r="C175">
            <v>1.8625216316867307E-2</v>
          </cell>
          <cell r="D175">
            <v>82.412167676440589</v>
          </cell>
          <cell r="E175">
            <v>1.7150533421647563E-2</v>
          </cell>
          <cell r="F175">
            <v>89.790205972628868</v>
          </cell>
          <cell r="G175">
            <v>1.9741146032376488E-2</v>
          </cell>
          <cell r="H175">
            <v>75.29504892538688</v>
          </cell>
          <cell r="I175">
            <v>1.5522613299062321E-2</v>
          </cell>
          <cell r="J175">
            <v>79.055466515695002</v>
          </cell>
          <cell r="K175">
            <v>1.6770316359541279E-2</v>
          </cell>
          <cell r="L175">
            <v>4.9942428406341666E-2</v>
          </cell>
          <cell r="M175">
            <v>-0.10150322965318204</v>
          </cell>
          <cell r="N175">
            <v>1.247703060478958E-3</v>
          </cell>
          <cell r="O175">
            <v>-1.8548999573260276E-3</v>
          </cell>
        </row>
        <row r="176">
          <cell r="A176" t="str">
            <v>Others</v>
          </cell>
          <cell r="B176">
            <v>1610.9314878717805</v>
          </cell>
          <cell r="C176">
            <v>0.34100677732503204</v>
          </cell>
          <cell r="D176">
            <v>1627.6642707083838</v>
          </cell>
          <cell r="E176">
            <v>0.33872802112916606</v>
          </cell>
          <cell r="F176">
            <v>1534.9825486306613</v>
          </cell>
          <cell r="G176">
            <v>0.33747906379571635</v>
          </cell>
          <cell r="H176">
            <v>1500.9794129997704</v>
          </cell>
          <cell r="I176">
            <v>0.30943765002313894</v>
          </cell>
          <cell r="J176">
            <v>1445.3640133790609</v>
          </cell>
          <cell r="K176">
            <v>0.30661019189926425</v>
          </cell>
          <cell r="L176">
            <v>-3.7052739790454425E-2</v>
          </cell>
          <cell r="M176">
            <v>-0.10277747734104614</v>
          </cell>
          <cell r="N176">
            <v>-2.8274581238746932E-3</v>
          </cell>
          <cell r="O176">
            <v>-3.4396585425767789E-2</v>
          </cell>
        </row>
        <row r="177">
          <cell r="A177" t="str">
            <v>Total</v>
          </cell>
          <cell r="B177">
            <v>4724.0453709115418</v>
          </cell>
          <cell r="C177">
            <v>1</v>
          </cell>
          <cell r="D177">
            <v>4805.2247501771099</v>
          </cell>
          <cell r="E177">
            <v>1</v>
          </cell>
          <cell r="F177">
            <v>4548.3785908562932</v>
          </cell>
          <cell r="G177">
            <v>1</v>
          </cell>
          <cell r="H177">
            <v>4850.6683426775344</v>
          </cell>
          <cell r="I177">
            <v>1</v>
          </cell>
          <cell r="J177">
            <v>4714.0116394236838</v>
          </cell>
          <cell r="K177">
            <v>1</v>
          </cell>
          <cell r="L177">
            <v>-2.8172757566520601E-2</v>
          </cell>
          <cell r="M177">
            <v>-2.1239701781107234E-3</v>
          </cell>
          <cell r="N177">
            <v>0</v>
          </cell>
          <cell r="O177">
            <v>0</v>
          </cell>
        </row>
        <row r="180">
          <cell r="A180" t="str">
            <v>IDC PC Tracker</v>
          </cell>
          <cell r="M180" t="str">
            <v>( Top )</v>
          </cell>
          <cell r="N180" t="str">
            <v xml:space="preserve"> ( Contents Page )</v>
          </cell>
        </row>
        <row r="181">
          <cell r="A181" t="str">
            <v>Asia Pacific</v>
          </cell>
        </row>
        <row r="183">
          <cell r="A183" t="str">
            <v>Table II-7: Total Desktop Unit Shipments by Vendor - Quarterly Comparison</v>
          </cell>
        </row>
        <row r="184">
          <cell r="A184" t="str">
            <v>Units</v>
          </cell>
        </row>
        <row r="186">
          <cell r="B186" t="str">
            <v>4Q 2004</v>
          </cell>
          <cell r="C186" t="str">
            <v>% Share</v>
          </cell>
          <cell r="D186" t="str">
            <v>1Q 2005</v>
          </cell>
          <cell r="E186" t="str">
            <v>% Share</v>
          </cell>
          <cell r="F186" t="str">
            <v>2Q 2005</v>
          </cell>
          <cell r="G186" t="str">
            <v>% Share</v>
          </cell>
          <cell r="H186" t="str">
            <v>3Q 2005</v>
          </cell>
          <cell r="I186" t="str">
            <v>% Share</v>
          </cell>
          <cell r="J186" t="str">
            <v>4Q 2005</v>
          </cell>
          <cell r="K186" t="str">
            <v>% Share</v>
          </cell>
          <cell r="L186" t="str">
            <v>Sequential Growth</v>
          </cell>
          <cell r="M186" t="str">
            <v xml:space="preserve">Year-on-Year Growth </v>
          </cell>
          <cell r="N186" t="str">
            <v>Change in Market Share (Seq)</v>
          </cell>
          <cell r="O186" t="str">
            <v>Change in Market Share (YoY)</v>
          </cell>
        </row>
        <row r="187">
          <cell r="A187" t="str">
            <v>Lenovo</v>
          </cell>
          <cell r="B187">
            <v>1548851</v>
          </cell>
          <cell r="C187">
            <v>0.17102933254148181</v>
          </cell>
          <cell r="D187">
            <v>1191814</v>
          </cell>
          <cell r="E187">
            <v>0.13337623335749865</v>
          </cell>
          <cell r="F187">
            <v>1480135</v>
          </cell>
          <cell r="G187">
            <v>0.16194814546990435</v>
          </cell>
          <cell r="H187">
            <v>1762830</v>
          </cell>
          <cell r="I187">
            <v>0.17807381782036358</v>
          </cell>
          <cell r="J187">
            <v>1958247</v>
          </cell>
          <cell r="K187">
            <v>0.19254054395150483</v>
          </cell>
          <cell r="L187">
            <v>0.11085413794863941</v>
          </cell>
          <cell r="M187">
            <v>0.26432239124357348</v>
          </cell>
          <cell r="N187">
            <v>1.446672613114125E-2</v>
          </cell>
          <cell r="O187">
            <v>2.1511211410023018E-2</v>
          </cell>
        </row>
        <row r="188">
          <cell r="A188" t="str">
            <v>Dell</v>
          </cell>
          <cell r="B188">
            <v>730001</v>
          </cell>
          <cell r="C188">
            <v>8.0609163686251456E-2</v>
          </cell>
          <cell r="D188">
            <v>792200</v>
          </cell>
          <cell r="E188">
            <v>8.865532043239166E-2</v>
          </cell>
          <cell r="F188">
            <v>888501</v>
          </cell>
          <cell r="G188">
            <v>9.7214841347684836E-2</v>
          </cell>
          <cell r="H188">
            <v>825152</v>
          </cell>
          <cell r="I188">
            <v>8.3353452642687412E-2</v>
          </cell>
          <cell r="J188">
            <v>988499.58399999863</v>
          </cell>
          <cell r="K188">
            <v>9.7192155841012901E-2</v>
          </cell>
          <cell r="L188">
            <v>0.19796059877452721</v>
          </cell>
          <cell r="M188">
            <v>0.35410716423675948</v>
          </cell>
          <cell r="N188">
            <v>1.3838703198325489E-2</v>
          </cell>
          <cell r="O188">
            <v>1.6582992154761445E-2</v>
          </cell>
        </row>
        <row r="189">
          <cell r="A189" t="str">
            <v>Hewlett-Packard</v>
          </cell>
          <cell r="B189">
            <v>777072.00000000081</v>
          </cell>
          <cell r="C189">
            <v>8.5806901694659127E-2</v>
          </cell>
          <cell r="D189">
            <v>869021</v>
          </cell>
          <cell r="E189">
            <v>9.7252379724157331E-2</v>
          </cell>
          <cell r="F189">
            <v>918463.7684910649</v>
          </cell>
          <cell r="G189">
            <v>0.1004932009502022</v>
          </cell>
          <cell r="H189">
            <v>1012858</v>
          </cell>
          <cell r="I189">
            <v>0.10231473878360241</v>
          </cell>
          <cell r="J189">
            <v>925438</v>
          </cell>
          <cell r="K189">
            <v>9.0991757379632249E-2</v>
          </cell>
          <cell r="L189">
            <v>-8.6310223150727894E-2</v>
          </cell>
          <cell r="M189">
            <v>0.19092954063458611</v>
          </cell>
          <cell r="N189">
            <v>-1.1322981403970159E-2</v>
          </cell>
          <cell r="O189">
            <v>5.184855684973122E-3</v>
          </cell>
        </row>
        <row r="190">
          <cell r="A190" t="str">
            <v>Founder</v>
          </cell>
          <cell r="B190">
            <v>500531</v>
          </cell>
          <cell r="C190">
            <v>5.5270315121545219E-2</v>
          </cell>
          <cell r="D190">
            <v>434852</v>
          </cell>
          <cell r="E190">
            <v>4.8664407221240061E-2</v>
          </cell>
          <cell r="F190">
            <v>487080</v>
          </cell>
          <cell r="G190">
            <v>5.3293586527905237E-2</v>
          </cell>
          <cell r="H190">
            <v>608710.8541153121</v>
          </cell>
          <cell r="I190">
            <v>6.1489460549802311E-2</v>
          </cell>
          <cell r="J190">
            <v>651801</v>
          </cell>
          <cell r="K190">
            <v>6.4086971198288462E-2</v>
          </cell>
          <cell r="L190">
            <v>7.0789186020535633E-2</v>
          </cell>
          <cell r="M190">
            <v>0.30221904337593486</v>
          </cell>
          <cell r="N190">
            <v>2.597510648486151E-3</v>
          </cell>
          <cell r="O190">
            <v>8.8166560767432428E-3</v>
          </cell>
        </row>
        <row r="191">
          <cell r="A191" t="str">
            <v>Tongfang</v>
          </cell>
          <cell r="B191">
            <v>358423</v>
          </cell>
          <cell r="C191">
            <v>3.9578272188554954E-2</v>
          </cell>
          <cell r="D191">
            <v>237700</v>
          </cell>
          <cell r="E191">
            <v>2.6601072540746652E-2</v>
          </cell>
          <cell r="F191">
            <v>218760</v>
          </cell>
          <cell r="G191">
            <v>2.3935503385161677E-2</v>
          </cell>
          <cell r="H191">
            <v>336000</v>
          </cell>
          <cell r="I191">
            <v>3.3941334551625603E-2</v>
          </cell>
          <cell r="J191">
            <v>358000</v>
          </cell>
          <cell r="K191">
            <v>3.5199601855454767E-2</v>
          </cell>
          <cell r="L191">
            <v>6.5476190476190466E-2</v>
          </cell>
          <cell r="M191">
            <v>-1.180169799371189E-3</v>
          </cell>
          <cell r="N191">
            <v>1.2582673038291636E-3</v>
          </cell>
          <cell r="O191">
            <v>-4.3786703331001875E-3</v>
          </cell>
        </row>
        <row r="192">
          <cell r="A192" t="str">
            <v>NEC</v>
          </cell>
          <cell r="B192">
            <v>306386</v>
          </cell>
          <cell r="C192">
            <v>3.3832171771238449E-2</v>
          </cell>
          <cell r="D192">
            <v>426781</v>
          </cell>
          <cell r="E192">
            <v>4.7761179385832547E-2</v>
          </cell>
          <cell r="F192">
            <v>330281</v>
          </cell>
          <cell r="G192">
            <v>3.6137511398585592E-2</v>
          </cell>
          <cell r="H192">
            <v>397619</v>
          </cell>
          <cell r="I192">
            <v>4.0165831854413157E-2</v>
          </cell>
          <cell r="J192">
            <v>327897</v>
          </cell>
          <cell r="K192">
            <v>3.2239787289380033E-2</v>
          </cell>
          <cell r="L192">
            <v>-0.17534876351482198</v>
          </cell>
          <cell r="M192">
            <v>7.0208821551898559E-2</v>
          </cell>
          <cell r="N192">
            <v>-7.9260445650331246E-3</v>
          </cell>
          <cell r="O192">
            <v>-1.5923844818584165E-3</v>
          </cell>
        </row>
        <row r="193">
          <cell r="A193" t="str">
            <v>Acer</v>
          </cell>
          <cell r="B193">
            <v>256410.00000000064</v>
          </cell>
          <cell r="C193">
            <v>2.831365390018889E-2</v>
          </cell>
          <cell r="D193">
            <v>247548.92727634992</v>
          </cell>
          <cell r="E193">
            <v>2.7703268707876323E-2</v>
          </cell>
          <cell r="F193">
            <v>271776</v>
          </cell>
          <cell r="G193">
            <v>2.973621945513668E-2</v>
          </cell>
          <cell r="H193">
            <v>327984</v>
          </cell>
          <cell r="I193">
            <v>3.3131591284465398E-2</v>
          </cell>
          <cell r="J193">
            <v>309873</v>
          </cell>
          <cell r="K193">
            <v>3.046761515574116E-2</v>
          </cell>
          <cell r="L193">
            <v>-5.5219157032050381E-2</v>
          </cell>
          <cell r="M193">
            <v>0.20850590850590556</v>
          </cell>
          <cell r="N193">
            <v>-2.6639761287242381E-3</v>
          </cell>
          <cell r="O193">
            <v>2.1539612555522697E-3</v>
          </cell>
        </row>
        <row r="194">
          <cell r="A194" t="str">
            <v>Fujitsu</v>
          </cell>
          <cell r="B194">
            <v>246030</v>
          </cell>
          <cell r="C194">
            <v>2.7167459416806889E-2</v>
          </cell>
          <cell r="D194">
            <v>344118</v>
          </cell>
          <cell r="E194">
            <v>3.8510340263258967E-2</v>
          </cell>
          <cell r="F194">
            <v>267208</v>
          </cell>
          <cell r="G194">
            <v>2.9236414282968921E-2</v>
          </cell>
          <cell r="H194">
            <v>307853</v>
          </cell>
          <cell r="I194">
            <v>3.1098040671790467E-2</v>
          </cell>
          <cell r="J194">
            <v>241662</v>
          </cell>
          <cell r="K194">
            <v>2.3760911127354498E-2</v>
          </cell>
          <cell r="L194">
            <v>-0.21500846183080891</v>
          </cell>
          <cell r="M194">
            <v>-1.7753932447262533E-2</v>
          </cell>
          <cell r="N194">
            <v>-7.3371295444359698E-3</v>
          </cell>
          <cell r="O194">
            <v>-3.4065482894523914E-3</v>
          </cell>
        </row>
        <row r="195">
          <cell r="A195" t="str">
            <v>Samsung</v>
          </cell>
          <cell r="B195">
            <v>190266</v>
          </cell>
          <cell r="C195">
            <v>2.1009811134407103E-2</v>
          </cell>
          <cell r="D195">
            <v>244890</v>
          </cell>
          <cell r="E195">
            <v>2.7405707423237054E-2</v>
          </cell>
          <cell r="F195">
            <v>207079</v>
          </cell>
          <cell r="G195">
            <v>2.2657433285316761E-2</v>
          </cell>
          <cell r="H195">
            <v>234394</v>
          </cell>
          <cell r="I195">
            <v>2.3677515389564679E-2</v>
          </cell>
          <cell r="J195">
            <v>201980</v>
          </cell>
          <cell r="K195">
            <v>1.9859261404370821E-2</v>
          </cell>
          <cell r="L195">
            <v>-0.13828852274375625</v>
          </cell>
          <cell r="M195">
            <v>6.1566438564956361E-2</v>
          </cell>
          <cell r="N195">
            <v>-3.8182539851938577E-3</v>
          </cell>
          <cell r="O195">
            <v>-1.1505497300362821E-3</v>
          </cell>
        </row>
        <row r="196">
          <cell r="A196" t="str">
            <v>HCL</v>
          </cell>
          <cell r="B196">
            <v>146125</v>
          </cell>
          <cell r="C196">
            <v>1.6135613572657428E-2</v>
          </cell>
          <cell r="D196">
            <v>135124</v>
          </cell>
          <cell r="E196">
            <v>1.5121764097584563E-2</v>
          </cell>
          <cell r="F196">
            <v>130600</v>
          </cell>
          <cell r="G196">
            <v>1.4289526156985349E-2</v>
          </cell>
          <cell r="H196">
            <v>148700</v>
          </cell>
          <cell r="I196">
            <v>1.5021060856627166E-2</v>
          </cell>
          <cell r="J196">
            <v>160000</v>
          </cell>
          <cell r="K196">
            <v>1.5731665633722799E-2</v>
          </cell>
          <cell r="L196">
            <v>7.5991930060524515E-2</v>
          </cell>
          <cell r="M196">
            <v>9.4952951240376393E-2</v>
          </cell>
          <cell r="N196">
            <v>7.1060477709563273E-4</v>
          </cell>
          <cell r="O196">
            <v>-4.0394793893462969E-4</v>
          </cell>
        </row>
        <row r="197">
          <cell r="A197" t="str">
            <v>Others</v>
          </cell>
          <cell r="B197">
            <v>3995959.7537910677</v>
          </cell>
          <cell r="C197">
            <v>0.4412473049722086</v>
          </cell>
          <cell r="D197">
            <v>4011681.0000000382</v>
          </cell>
          <cell r="E197">
            <v>0.44894832684617619</v>
          </cell>
          <cell r="F197">
            <v>3939677.5133333132</v>
          </cell>
          <cell r="G197">
            <v>0.43105761774014834</v>
          </cell>
          <cell r="H197">
            <v>3937333.1085927757</v>
          </cell>
          <cell r="I197">
            <v>0.39773315559505784</v>
          </cell>
          <cell r="J197">
            <v>4047172.0000000522</v>
          </cell>
          <cell r="K197">
            <v>0.39792972916353747</v>
          </cell>
          <cell r="L197">
            <v>2.7896773876603387E-2</v>
          </cell>
          <cell r="M197">
            <v>1.2816006507672562E-2</v>
          </cell>
          <cell r="N197">
            <v>1.9657356847962992E-4</v>
          </cell>
          <cell r="O197">
            <v>-4.3317575808671127E-2</v>
          </cell>
        </row>
        <row r="198">
          <cell r="A198" t="str">
            <v>Total</v>
          </cell>
          <cell r="B198">
            <v>9056054.7537910696</v>
          </cell>
          <cell r="C198">
            <v>1</v>
          </cell>
          <cell r="D198">
            <v>8935729.9272763878</v>
          </cell>
          <cell r="E198">
            <v>1</v>
          </cell>
          <cell r="F198">
            <v>9139561.2818243783</v>
          </cell>
          <cell r="G198">
            <v>1</v>
          </cell>
          <cell r="H198">
            <v>9899433.9627080876</v>
          </cell>
          <cell r="I198">
            <v>1</v>
          </cell>
          <cell r="J198">
            <v>10170569.584000051</v>
          </cell>
          <cell r="K198">
            <v>1</v>
          </cell>
          <cell r="L198">
            <v>2.7389002473611201E-2</v>
          </cell>
          <cell r="M198">
            <v>0.12306847302821566</v>
          </cell>
          <cell r="N198">
            <v>0</v>
          </cell>
          <cell r="O198">
            <v>0</v>
          </cell>
        </row>
        <row r="202">
          <cell r="A202" t="str">
            <v>Table II-8: Total Desktop Value of Shipments by Vendor - Quarterly Comparison</v>
          </cell>
        </row>
        <row r="203">
          <cell r="A203" t="str">
            <v>End-user Revenue (US$M)</v>
          </cell>
        </row>
        <row r="205">
          <cell r="B205" t="str">
            <v>4Q 2004</v>
          </cell>
          <cell r="C205" t="str">
            <v>% Share</v>
          </cell>
          <cell r="D205" t="str">
            <v>1Q 2005</v>
          </cell>
          <cell r="E205" t="str">
            <v>% Share</v>
          </cell>
          <cell r="F205" t="str">
            <v>2Q 2005</v>
          </cell>
          <cell r="G205" t="str">
            <v>% Share</v>
          </cell>
          <cell r="H205" t="str">
            <v>3Q 2005</v>
          </cell>
          <cell r="I205" t="str">
            <v>% Share</v>
          </cell>
          <cell r="J205" t="str">
            <v>4Q 2005</v>
          </cell>
          <cell r="K205" t="str">
            <v>% Share</v>
          </cell>
          <cell r="L205" t="str">
            <v>Sequential Growth</v>
          </cell>
          <cell r="M205" t="str">
            <v xml:space="preserve">Year-on-Year Growth </v>
          </cell>
          <cell r="N205" t="str">
            <v>Change in Market Share (Seq)</v>
          </cell>
          <cell r="O205" t="str">
            <v>Change in Market Share (YoY)</v>
          </cell>
        </row>
        <row r="206">
          <cell r="A206" t="str">
            <v>Lenovo</v>
          </cell>
          <cell r="B206">
            <v>1036.0731532482912</v>
          </cell>
          <cell r="C206">
            <v>0.14275210203933103</v>
          </cell>
          <cell r="D206">
            <v>797.12285310794209</v>
          </cell>
          <cell r="E206">
            <v>0.10633723674042511</v>
          </cell>
          <cell r="F206">
            <v>930.08241317621332</v>
          </cell>
          <cell r="G206">
            <v>0.13086076305263467</v>
          </cell>
          <cell r="H206">
            <v>1044.7645552914539</v>
          </cell>
          <cell r="I206">
            <v>0.14004289526298505</v>
          </cell>
          <cell r="J206">
            <v>1124.3692340796431</v>
          </cell>
          <cell r="K206">
            <v>0.15561921736270778</v>
          </cell>
          <cell r="L206">
            <v>7.6193893049886441E-2</v>
          </cell>
          <cell r="M206">
            <v>8.5221859628855867E-2</v>
          </cell>
          <cell r="N206">
            <v>1.5576322099722734E-2</v>
          </cell>
          <cell r="O206">
            <v>1.2867115323376754E-2</v>
          </cell>
        </row>
        <row r="207">
          <cell r="A207" t="str">
            <v>Dell</v>
          </cell>
          <cell r="B207">
            <v>713.32866612444184</v>
          </cell>
          <cell r="C207">
            <v>9.8283761349207771E-2</v>
          </cell>
          <cell r="D207">
            <v>806.12798837662297</v>
          </cell>
          <cell r="E207">
            <v>0.10753853362610805</v>
          </cell>
          <cell r="F207">
            <v>846.37623853770538</v>
          </cell>
          <cell r="G207">
            <v>0.11908346920186175</v>
          </cell>
          <cell r="H207">
            <v>750.5774056861743</v>
          </cell>
          <cell r="I207">
            <v>0.10060930233410241</v>
          </cell>
          <cell r="J207">
            <v>842.99053110008879</v>
          </cell>
          <cell r="K207">
            <v>0.11667477436925036</v>
          </cell>
          <cell r="L207">
            <v>0.12312271154689358</v>
          </cell>
          <cell r="M207">
            <v>0.18177015888076919</v>
          </cell>
          <cell r="N207">
            <v>1.6065472035147951E-2</v>
          </cell>
          <cell r="O207">
            <v>1.839101302004259E-2</v>
          </cell>
        </row>
        <row r="208">
          <cell r="A208" t="str">
            <v>Hewlett-Packard</v>
          </cell>
          <cell r="B208">
            <v>747.3391837111817</v>
          </cell>
          <cell r="C208">
            <v>0.10296979424344034</v>
          </cell>
          <cell r="D208">
            <v>836.04939865391475</v>
          </cell>
          <cell r="E208">
            <v>0.11153008910072308</v>
          </cell>
          <cell r="F208">
            <v>836.81795545925445</v>
          </cell>
          <cell r="G208">
            <v>0.117738637604791</v>
          </cell>
          <cell r="H208">
            <v>895.76724057932438</v>
          </cell>
          <cell r="I208">
            <v>0.12007091666453817</v>
          </cell>
          <cell r="J208">
            <v>811.62988275765451</v>
          </cell>
          <cell r="K208">
            <v>0.11233427891356357</v>
          </cell>
          <cell r="L208">
            <v>-9.3927701315863366E-2</v>
          </cell>
          <cell r="M208">
            <v>8.6026131705304376E-2</v>
          </cell>
          <cell r="N208">
            <v>-7.7366377509746065E-3</v>
          </cell>
          <cell r="O208">
            <v>9.3644846701232271E-3</v>
          </cell>
        </row>
        <row r="209">
          <cell r="A209" t="str">
            <v>NEC</v>
          </cell>
          <cell r="B209">
            <v>498.26455567189794</v>
          </cell>
          <cell r="C209">
            <v>6.8651824893691718E-2</v>
          </cell>
          <cell r="D209">
            <v>672.07771319296774</v>
          </cell>
          <cell r="E209">
            <v>8.9656050654072103E-2</v>
          </cell>
          <cell r="F209">
            <v>488.82180503007214</v>
          </cell>
          <cell r="G209">
            <v>6.8776264873725929E-2</v>
          </cell>
          <cell r="H209">
            <v>611.78724886995485</v>
          </cell>
          <cell r="I209">
            <v>8.2005517111770718E-2</v>
          </cell>
          <cell r="J209">
            <v>456.78518640780197</v>
          </cell>
          <cell r="K209">
            <v>6.322171672533114E-2</v>
          </cell>
          <cell r="L209">
            <v>-0.25335941987751531</v>
          </cell>
          <cell r="M209">
            <v>-8.3247681963173226E-2</v>
          </cell>
          <cell r="N209">
            <v>-1.8783800386439578E-2</v>
          </cell>
          <cell r="O209">
            <v>-5.4301081683605784E-3</v>
          </cell>
        </row>
        <row r="210">
          <cell r="A210" t="str">
            <v>Fujitsu</v>
          </cell>
          <cell r="B210">
            <v>405.75480277564429</v>
          </cell>
          <cell r="C210">
            <v>5.5905657652820712E-2</v>
          </cell>
          <cell r="D210">
            <v>528.16785178659086</v>
          </cell>
          <cell r="E210">
            <v>7.0458285915567714E-2</v>
          </cell>
          <cell r="F210">
            <v>405.35273536458811</v>
          </cell>
          <cell r="G210">
            <v>5.7032331225504884E-2</v>
          </cell>
          <cell r="H210">
            <v>444.48299410410482</v>
          </cell>
          <cell r="I210">
            <v>5.9579629758911977E-2</v>
          </cell>
          <cell r="J210">
            <v>331.53785807830354</v>
          </cell>
          <cell r="K210">
            <v>4.5886760715652522E-2</v>
          </cell>
          <cell r="L210">
            <v>-0.2541045158621924</v>
          </cell>
          <cell r="M210">
            <v>-0.18291082247122004</v>
          </cell>
          <cell r="N210">
            <v>-1.3692869043259455E-2</v>
          </cell>
          <cell r="O210">
            <v>-1.001889693716819E-2</v>
          </cell>
        </row>
        <row r="211">
          <cell r="A211" t="str">
            <v>Founder</v>
          </cell>
          <cell r="B211">
            <v>269.73965545204419</v>
          </cell>
          <cell r="C211">
            <v>3.7165235580538594E-2</v>
          </cell>
          <cell r="D211">
            <v>231.16351951403283</v>
          </cell>
          <cell r="E211">
            <v>3.0837517459789753E-2</v>
          </cell>
          <cell r="F211">
            <v>248.94289707355333</v>
          </cell>
          <cell r="G211">
            <v>3.5025775142150412E-2</v>
          </cell>
          <cell r="H211">
            <v>295.54976638933221</v>
          </cell>
          <cell r="I211">
            <v>3.9616241544406759E-2</v>
          </cell>
          <cell r="J211">
            <v>316.47549953898834</v>
          </cell>
          <cell r="K211">
            <v>4.3802043012180839E-2</v>
          </cell>
          <cell r="L211">
            <v>7.0802739603895937E-2</v>
          </cell>
          <cell r="M211">
            <v>0.17326278558716823</v>
          </cell>
          <cell r="N211">
            <v>4.1858014677740793E-3</v>
          </cell>
          <cell r="O211">
            <v>6.6368074316422443E-3</v>
          </cell>
        </row>
        <row r="212">
          <cell r="A212" t="str">
            <v>Acer</v>
          </cell>
          <cell r="B212">
            <v>189.10763701505982</v>
          </cell>
          <cell r="C212">
            <v>2.6055604868202988E-2</v>
          </cell>
          <cell r="D212">
            <v>189.18507353947882</v>
          </cell>
          <cell r="E212">
            <v>2.5237537569379034E-2</v>
          </cell>
          <cell r="F212">
            <v>203.47675868648565</v>
          </cell>
          <cell r="G212">
            <v>2.8628779050083542E-2</v>
          </cell>
          <cell r="H212">
            <v>222.37296788915924</v>
          </cell>
          <cell r="I212">
            <v>2.9807437564469411E-2</v>
          </cell>
          <cell r="J212">
            <v>211.49214288741263</v>
          </cell>
          <cell r="K212">
            <v>2.9271738106069371E-2</v>
          </cell>
          <cell r="L212">
            <v>-4.8930520220290985E-2</v>
          </cell>
          <cell r="M212">
            <v>0.11836912684055267</v>
          </cell>
          <cell r="N212">
            <v>-5.3569945840004074E-4</v>
          </cell>
          <cell r="O212">
            <v>3.2161332378663823E-3</v>
          </cell>
        </row>
        <row r="213">
          <cell r="A213" t="str">
            <v>Samsung</v>
          </cell>
          <cell r="B213">
            <v>166.70969535449493</v>
          </cell>
          <cell r="C213">
            <v>2.2969574462554876E-2</v>
          </cell>
          <cell r="D213">
            <v>226.4238122300014</v>
          </cell>
          <cell r="E213">
            <v>3.0205234275864884E-2</v>
          </cell>
          <cell r="F213">
            <v>188.43456529420357</v>
          </cell>
          <cell r="G213">
            <v>2.6512372076450772E-2</v>
          </cell>
          <cell r="H213">
            <v>202.6320929986905</v>
          </cell>
          <cell r="I213">
            <v>2.7161320541563342E-2</v>
          </cell>
          <cell r="J213">
            <v>189.93561759459328</v>
          </cell>
          <cell r="K213">
            <v>2.628819009225886E-2</v>
          </cell>
          <cell r="L213">
            <v>-6.265777161063657E-2</v>
          </cell>
          <cell r="M213">
            <v>0.13931956501216258</v>
          </cell>
          <cell r="N213">
            <v>-8.7313044930448225E-4</v>
          </cell>
          <cell r="O213">
            <v>3.3186156297039839E-3</v>
          </cell>
        </row>
        <row r="214">
          <cell r="A214" t="str">
            <v>Tongfang</v>
          </cell>
          <cell r="B214">
            <v>172.25318816672296</v>
          </cell>
          <cell r="C214">
            <v>2.3733367298132607E-2</v>
          </cell>
          <cell r="D214">
            <v>117.25920720448924</v>
          </cell>
          <cell r="E214">
            <v>1.5642532425061268E-2</v>
          </cell>
          <cell r="F214">
            <v>102.69805307427744</v>
          </cell>
          <cell r="G214">
            <v>1.444941372821522E-2</v>
          </cell>
          <cell r="H214">
            <v>151.96414564528942</v>
          </cell>
          <cell r="I214">
            <v>2.0369660154096109E-2</v>
          </cell>
          <cell r="J214">
            <v>159.10393386644256</v>
          </cell>
          <cell r="K214">
            <v>2.2020906404372494E-2</v>
          </cell>
          <cell r="L214">
            <v>4.6983373550617991E-2</v>
          </cell>
          <cell r="M214">
            <v>-7.6336783314299606E-2</v>
          </cell>
          <cell r="N214">
            <v>1.651246250276385E-3</v>
          </cell>
          <cell r="O214">
            <v>-1.7124608937601135E-3</v>
          </cell>
        </row>
        <row r="215">
          <cell r="A215" t="str">
            <v>Apple</v>
          </cell>
          <cell r="B215">
            <v>153.39648955001471</v>
          </cell>
          <cell r="C215">
            <v>2.1135256000085912E-2</v>
          </cell>
          <cell r="D215">
            <v>147.88650528755639</v>
          </cell>
          <cell r="E215">
            <v>1.9728254261137716E-2</v>
          </cell>
          <cell r="F215">
            <v>152.24429644759974</v>
          </cell>
          <cell r="G215">
            <v>2.1420472553080997E-2</v>
          </cell>
          <cell r="H215">
            <v>127.98641373776275</v>
          </cell>
          <cell r="I215">
            <v>1.7155624052696258E-2</v>
          </cell>
          <cell r="J215">
            <v>140.47385931107343</v>
          </cell>
          <cell r="K215">
            <v>1.9442396130486719E-2</v>
          </cell>
          <cell r="L215">
            <v>9.7568524725575756E-2</v>
          </cell>
          <cell r="M215">
            <v>-8.4243324451879764E-2</v>
          </cell>
          <cell r="N215">
            <v>2.286772077790461E-3</v>
          </cell>
          <cell r="O215">
            <v>-1.6928598695991927E-3</v>
          </cell>
        </row>
        <row r="216">
          <cell r="A216" t="str">
            <v>Others</v>
          </cell>
          <cell r="B216">
            <v>2905.8816381837123</v>
          </cell>
          <cell r="C216">
            <v>0.40037782161199331</v>
          </cell>
          <cell r="D216">
            <v>2944.7140627518429</v>
          </cell>
          <cell r="E216">
            <v>0.39282872797187135</v>
          </cell>
          <cell r="F216">
            <v>2704.1723478854401</v>
          </cell>
          <cell r="G216">
            <v>0.38047172149150088</v>
          </cell>
          <cell r="H216">
            <v>2712.433332964828</v>
          </cell>
          <cell r="I216">
            <v>0.36358145501045985</v>
          </cell>
          <cell r="J216">
            <v>2640.3372705495531</v>
          </cell>
          <cell r="K216">
            <v>0.36543797816812629</v>
          </cell>
          <cell r="L216">
            <v>-2.6579846788886918E-2</v>
          </cell>
          <cell r="M216">
            <v>-9.138168745239561E-2</v>
          </cell>
          <cell r="N216">
            <v>1.8565231576664343E-3</v>
          </cell>
          <cell r="O216">
            <v>-3.4939843443867025E-2</v>
          </cell>
        </row>
        <row r="217">
          <cell r="A217" t="str">
            <v>Total</v>
          </cell>
          <cell r="B217">
            <v>7257.8486652535066</v>
          </cell>
          <cell r="C217">
            <v>1</v>
          </cell>
          <cell r="D217">
            <v>7496.1779856454395</v>
          </cell>
          <cell r="E217">
            <v>1</v>
          </cell>
          <cell r="F217">
            <v>7107.4200660293927</v>
          </cell>
          <cell r="G217">
            <v>1</v>
          </cell>
          <cell r="H217">
            <v>7460.3181641560741</v>
          </cell>
          <cell r="I217">
            <v>1</v>
          </cell>
          <cell r="J217">
            <v>7225.1310161715555</v>
          </cell>
          <cell r="K217">
            <v>1</v>
          </cell>
          <cell r="L217">
            <v>-3.1525082819456873E-2</v>
          </cell>
          <cell r="M217">
            <v>-4.5078990470805991E-3</v>
          </cell>
          <cell r="N217">
            <v>0</v>
          </cell>
          <cell r="O217">
            <v>0</v>
          </cell>
        </row>
        <row r="220">
          <cell r="A220" t="str">
            <v>IDC PC Tracker</v>
          </cell>
          <cell r="M220" t="str">
            <v>( Top )</v>
          </cell>
          <cell r="N220" t="str">
            <v xml:space="preserve"> ( Contents Page )</v>
          </cell>
        </row>
        <row r="221">
          <cell r="A221" t="str">
            <v>Asia Pacific</v>
          </cell>
        </row>
        <row r="223">
          <cell r="A223" t="str">
            <v>Table II-9: Consumer Notebook Unit Shipments by Vendor - Quarterly Comparison</v>
          </cell>
        </row>
        <row r="224">
          <cell r="A224" t="str">
            <v>Units</v>
          </cell>
        </row>
        <row r="226">
          <cell r="B226" t="str">
            <v>4Q 2004</v>
          </cell>
          <cell r="C226" t="str">
            <v>% Share</v>
          </cell>
          <cell r="D226" t="str">
            <v>1Q 2005</v>
          </cell>
          <cell r="E226" t="str">
            <v>% Share</v>
          </cell>
          <cell r="F226" t="str">
            <v>2Q 2005</v>
          </cell>
          <cell r="G226" t="str">
            <v>% Share</v>
          </cell>
          <cell r="H226" t="str">
            <v>3Q 2005</v>
          </cell>
          <cell r="I226" t="str">
            <v>% Share</v>
          </cell>
          <cell r="J226" t="str">
            <v>4Q 2005</v>
          </cell>
          <cell r="K226" t="str">
            <v>% Share</v>
          </cell>
          <cell r="L226" t="str">
            <v>Sequential Growth</v>
          </cell>
          <cell r="M226" t="str">
            <v xml:space="preserve">Year-on-Year Growth </v>
          </cell>
          <cell r="N226" t="str">
            <v>Change in Market Share (Seq)</v>
          </cell>
          <cell r="O226" t="str">
            <v>Change in Market Share (YoY)</v>
          </cell>
        </row>
        <row r="227">
          <cell r="A227" t="str">
            <v>Toshiba</v>
          </cell>
          <cell r="B227">
            <v>183120.98732940602</v>
          </cell>
          <cell r="C227">
            <v>0.15006246923821212</v>
          </cell>
          <cell r="D227">
            <v>195391.02004112853</v>
          </cell>
          <cell r="E227">
            <v>0.132857011588603</v>
          </cell>
          <cell r="F227">
            <v>210260.01595479401</v>
          </cell>
          <cell r="G227">
            <v>0.13469328219377705</v>
          </cell>
          <cell r="H227">
            <v>232564.75139361533</v>
          </cell>
          <cell r="I227">
            <v>0.13050687994667845</v>
          </cell>
          <cell r="J227">
            <v>225070.37859291784</v>
          </cell>
          <cell r="K227">
            <v>0.12401453103201138</v>
          </cell>
          <cell r="L227">
            <v>-3.222488685748115E-2</v>
          </cell>
          <cell r="M227">
            <v>0.2290801937849507</v>
          </cell>
          <cell r="N227">
            <v>-6.4923489146670732E-3</v>
          </cell>
          <cell r="O227">
            <v>-2.6047938206200744E-2</v>
          </cell>
        </row>
        <row r="228">
          <cell r="A228" t="str">
            <v>NEC</v>
          </cell>
          <cell r="B228">
            <v>131381.68944670935</v>
          </cell>
          <cell r="C228">
            <v>0.10766357815445877</v>
          </cell>
          <cell r="D228">
            <v>198896.38539603961</v>
          </cell>
          <cell r="E228">
            <v>0.13524050068386276</v>
          </cell>
          <cell r="F228">
            <v>173024.35176632678</v>
          </cell>
          <cell r="G228">
            <v>0.11083998892051748</v>
          </cell>
          <cell r="H228">
            <v>166360.27617116939</v>
          </cell>
          <cell r="I228">
            <v>9.3355336352846457E-2</v>
          </cell>
          <cell r="J228">
            <v>182983.32074901546</v>
          </cell>
          <cell r="K228">
            <v>0.10082442145980076</v>
          </cell>
          <cell r="L228">
            <v>9.992195829695838E-2</v>
          </cell>
          <cell r="M228">
            <v>0.39276120987343988</v>
          </cell>
          <cell r="N228">
            <v>7.4690851069543068E-3</v>
          </cell>
          <cell r="O228">
            <v>-6.8391566946580107E-3</v>
          </cell>
        </row>
        <row r="229">
          <cell r="A229" t="str">
            <v>Fujitsu</v>
          </cell>
          <cell r="B229">
            <v>141152.18367282796</v>
          </cell>
          <cell r="C229">
            <v>0.11567022179826797</v>
          </cell>
          <cell r="D229">
            <v>192870.59854368932</v>
          </cell>
          <cell r="E229">
            <v>0.13114323954307625</v>
          </cell>
          <cell r="F229">
            <v>164654.61117205021</v>
          </cell>
          <cell r="G229">
            <v>0.10547830459535322</v>
          </cell>
          <cell r="H229">
            <v>159963.28158060054</v>
          </cell>
          <cell r="I229">
            <v>8.9765575651587229E-2</v>
          </cell>
          <cell r="J229">
            <v>178659.89746560898</v>
          </cell>
          <cell r="K229">
            <v>9.8442200777112465E-2</v>
          </cell>
          <cell r="L229">
            <v>0.11688067224094678</v>
          </cell>
          <cell r="M229">
            <v>0.26572535271376974</v>
          </cell>
          <cell r="N229">
            <v>8.6766251255252363E-3</v>
          </cell>
          <cell r="O229">
            <v>-1.7228021021155504E-2</v>
          </cell>
        </row>
        <row r="230">
          <cell r="A230" t="str">
            <v>Sony</v>
          </cell>
          <cell r="B230">
            <v>135905.64474500925</v>
          </cell>
          <cell r="C230">
            <v>0.1113708315539011</v>
          </cell>
          <cell r="D230">
            <v>142503.1704817242</v>
          </cell>
          <cell r="E230">
            <v>9.6895678051723791E-2</v>
          </cell>
          <cell r="F230">
            <v>136077.36719061574</v>
          </cell>
          <cell r="G230">
            <v>8.7171624790195495E-2</v>
          </cell>
          <cell r="H230">
            <v>151073.60395906487</v>
          </cell>
          <cell r="I230">
            <v>8.4777011893896997E-2</v>
          </cell>
          <cell r="J230">
            <v>169878.02901654743</v>
          </cell>
          <cell r="K230">
            <v>9.360336190322853E-2</v>
          </cell>
          <cell r="L230">
            <v>0.12447194324283029</v>
          </cell>
          <cell r="M230">
            <v>0.2499703697758715</v>
          </cell>
          <cell r="N230">
            <v>8.8263500093315322E-3</v>
          </cell>
          <cell r="O230">
            <v>-1.7767469650672565E-2</v>
          </cell>
        </row>
        <row r="231">
          <cell r="A231" t="str">
            <v>Acer</v>
          </cell>
          <cell r="B231">
            <v>62837.72865841887</v>
          </cell>
          <cell r="C231">
            <v>5.1493741167093827E-2</v>
          </cell>
          <cell r="D231">
            <v>72428.279231527238</v>
          </cell>
          <cell r="E231">
            <v>4.9247937449633523E-2</v>
          </cell>
          <cell r="F231">
            <v>113762.17897311038</v>
          </cell>
          <cell r="G231">
            <v>7.2876439230835866E-2</v>
          </cell>
          <cell r="H231">
            <v>170435.51654273336</v>
          </cell>
          <cell r="I231">
            <v>9.5642213030152579E-2</v>
          </cell>
          <cell r="J231">
            <v>161308.51511204362</v>
          </cell>
          <cell r="K231">
            <v>8.8881531093313232E-2</v>
          </cell>
          <cell r="L231">
            <v>-5.3551053300567864E-2</v>
          </cell>
          <cell r="M231">
            <v>1.567064700713555</v>
          </cell>
          <cell r="N231">
            <v>-6.7606819368393467E-3</v>
          </cell>
          <cell r="O231">
            <v>3.7387789926219404E-2</v>
          </cell>
        </row>
        <row r="232">
          <cell r="A232" t="str">
            <v>Hewlett-Packard</v>
          </cell>
          <cell r="B232">
            <v>96394.540603880552</v>
          </cell>
          <cell r="C232">
            <v>7.8992599346795658E-2</v>
          </cell>
          <cell r="D232">
            <v>118994.45014449018</v>
          </cell>
          <cell r="E232">
            <v>8.0910816876324371E-2</v>
          </cell>
          <cell r="F232">
            <v>146843.53073638643</v>
          </cell>
          <cell r="G232">
            <v>9.4068465818337652E-2</v>
          </cell>
          <cell r="H232">
            <v>185868.29415231786</v>
          </cell>
          <cell r="I232">
            <v>0.10430252652421686</v>
          </cell>
          <cell r="J232">
            <v>151439.77738310533</v>
          </cell>
          <cell r="K232">
            <v>8.3443823612730936E-2</v>
          </cell>
          <cell r="L232">
            <v>-0.18523071364177146</v>
          </cell>
          <cell r="M232">
            <v>0.57104101989992606</v>
          </cell>
          <cell r="N232">
            <v>-2.0858702911485921E-2</v>
          </cell>
          <cell r="O232">
            <v>4.4512242659352774E-3</v>
          </cell>
        </row>
        <row r="233">
          <cell r="A233" t="str">
            <v>Lenovo</v>
          </cell>
          <cell r="B233">
            <v>92459.977703501703</v>
          </cell>
          <cell r="C233">
            <v>7.576833634551651E-2</v>
          </cell>
          <cell r="D233">
            <v>84620.095014603809</v>
          </cell>
          <cell r="E233">
            <v>5.7537817969410571E-2</v>
          </cell>
          <cell r="F233">
            <v>104626.07237139966</v>
          </cell>
          <cell r="G233">
            <v>6.7023818231695328E-2</v>
          </cell>
          <cell r="H233">
            <v>119079.11351177176</v>
          </cell>
          <cell r="I233">
            <v>6.6822867515873838E-2</v>
          </cell>
          <cell r="J233">
            <v>118155.59138640585</v>
          </cell>
          <cell r="K233">
            <v>6.5104125856996098E-2</v>
          </cell>
          <cell r="L233">
            <v>-7.755534099392003E-3</v>
          </cell>
          <cell r="M233">
            <v>0.27791066276593956</v>
          </cell>
          <cell r="N233">
            <v>-1.7187416588777399E-3</v>
          </cell>
          <cell r="O233">
            <v>-1.0664210488520412E-2</v>
          </cell>
        </row>
        <row r="234">
          <cell r="A234" t="str">
            <v>ASUS</v>
          </cell>
          <cell r="B234">
            <v>42491.753233830823</v>
          </cell>
          <cell r="C234">
            <v>3.4820789826014102E-2</v>
          </cell>
          <cell r="D234">
            <v>40927.953243025819</v>
          </cell>
          <cell r="E234">
            <v>2.7829147711915886E-2</v>
          </cell>
          <cell r="F234">
            <v>51279.533913508087</v>
          </cell>
          <cell r="G234">
            <v>3.2849844041020683E-2</v>
          </cell>
          <cell r="H234">
            <v>90506.45443727469</v>
          </cell>
          <cell r="I234">
            <v>5.0788930449970161E-2</v>
          </cell>
          <cell r="J234">
            <v>94107.113836841454</v>
          </cell>
          <cell r="K234">
            <v>5.1853334331305179E-2</v>
          </cell>
          <cell r="L234">
            <v>3.9783454361944859E-2</v>
          </cell>
          <cell r="M234">
            <v>1.2147147781587848</v>
          </cell>
          <cell r="N234">
            <v>1.0644038813350173E-3</v>
          </cell>
          <cell r="O234">
            <v>1.7032544505291076E-2</v>
          </cell>
        </row>
        <row r="235">
          <cell r="A235" t="str">
            <v>Dell</v>
          </cell>
          <cell r="B235">
            <v>44800.328618470681</v>
          </cell>
          <cell r="C235">
            <v>3.6712602051875674E-2</v>
          </cell>
          <cell r="D235">
            <v>50896.704915724644</v>
          </cell>
          <cell r="E235">
            <v>3.4607445692165298E-2</v>
          </cell>
          <cell r="F235">
            <v>76884.686377810343</v>
          </cell>
          <cell r="G235">
            <v>4.9252591899797846E-2</v>
          </cell>
          <cell r="H235">
            <v>78131.75188246058</v>
          </cell>
          <cell r="I235">
            <v>4.3844697452409744E-2</v>
          </cell>
          <cell r="J235">
            <v>86369.49865802862</v>
          </cell>
          <cell r="K235">
            <v>4.7589882500346022E-2</v>
          </cell>
          <cell r="L235">
            <v>0.10543404668515177</v>
          </cell>
          <cell r="M235">
            <v>0.92787645362091009</v>
          </cell>
          <cell r="N235">
            <v>3.745185047936278E-3</v>
          </cell>
          <cell r="O235">
            <v>1.0877280448470347E-2</v>
          </cell>
        </row>
        <row r="236">
          <cell r="A236" t="str">
            <v>Sharp</v>
          </cell>
          <cell r="B236">
            <v>70400</v>
          </cell>
          <cell r="C236">
            <v>5.769080862023987E-2</v>
          </cell>
          <cell r="D236">
            <v>74400</v>
          </cell>
          <cell r="E236">
            <v>5.0588617942172717E-2</v>
          </cell>
          <cell r="F236">
            <v>64800</v>
          </cell>
          <cell r="G236">
            <v>4.1511100655643923E-2</v>
          </cell>
          <cell r="H236">
            <v>66400</v>
          </cell>
          <cell r="I236">
            <v>3.7261264987628516E-2</v>
          </cell>
          <cell r="J236">
            <v>68000</v>
          </cell>
          <cell r="K236">
            <v>3.7468227329147653E-2</v>
          </cell>
          <cell r="L236">
            <v>2.4096385542168752E-2</v>
          </cell>
          <cell r="M236">
            <v>-3.4090909090909061E-2</v>
          </cell>
          <cell r="N236">
            <v>2.0696234151913739E-4</v>
          </cell>
          <cell r="O236">
            <v>-2.0222581291092216E-2</v>
          </cell>
        </row>
        <row r="237">
          <cell r="A237" t="str">
            <v>Others</v>
          </cell>
          <cell r="B237">
            <v>219353.54078488459</v>
          </cell>
          <cell r="C237">
            <v>0.17975402189762441</v>
          </cell>
          <cell r="D237">
            <v>298757.89317302709</v>
          </cell>
          <cell r="E237">
            <v>0.20314178649111181</v>
          </cell>
          <cell r="F237">
            <v>318815.88198167225</v>
          </cell>
          <cell r="G237">
            <v>0.20423453962282548</v>
          </cell>
          <cell r="H237">
            <v>361628.38357217773</v>
          </cell>
          <cell r="I237">
            <v>0.20293269619473916</v>
          </cell>
          <cell r="J237">
            <v>378898.89912215085</v>
          </cell>
          <cell r="K237">
            <v>0.20877456010400783</v>
          </cell>
          <cell r="L237">
            <v>4.7757632792466032E-2</v>
          </cell>
          <cell r="M237">
            <v>0.72734343729481465</v>
          </cell>
          <cell r="N237">
            <v>5.8418639092686631E-3</v>
          </cell>
          <cell r="O237">
            <v>2.9020538206383423E-2</v>
          </cell>
        </row>
        <row r="238">
          <cell r="A238" t="str">
            <v>Total</v>
          </cell>
          <cell r="B238">
            <v>1220298.3747969398</v>
          </cell>
          <cell r="C238">
            <v>1</v>
          </cell>
          <cell r="D238">
            <v>1470686.5501849805</v>
          </cell>
          <cell r="E238">
            <v>1</v>
          </cell>
          <cell r="F238">
            <v>1561028.2304376739</v>
          </cell>
          <cell r="G238">
            <v>1</v>
          </cell>
          <cell r="H238">
            <v>1782011.4272031861</v>
          </cell>
          <cell r="I238">
            <v>1</v>
          </cell>
          <cell r="J238">
            <v>1814871.0213226653</v>
          </cell>
          <cell r="K238">
            <v>1</v>
          </cell>
          <cell r="L238">
            <v>1.8439609094455411E-2</v>
          </cell>
          <cell r="M238">
            <v>0.48723546536285745</v>
          </cell>
          <cell r="N238">
            <v>0</v>
          </cell>
          <cell r="O238">
            <v>0</v>
          </cell>
        </row>
        <row r="242">
          <cell r="A242" t="str">
            <v>Table II-10: Consumer Notebook Value of Shipments by Vendor - Quarterly Comparison</v>
          </cell>
        </row>
        <row r="243">
          <cell r="A243" t="str">
            <v>End-user Revenue (US$M)</v>
          </cell>
        </row>
        <row r="245">
          <cell r="B245" t="str">
            <v>4Q 2004</v>
          </cell>
          <cell r="C245" t="str">
            <v>% Share</v>
          </cell>
          <cell r="D245" t="str">
            <v>1Q 2005</v>
          </cell>
          <cell r="E245" t="str">
            <v>% Share</v>
          </cell>
          <cell r="F245" t="str">
            <v>2Q 2005</v>
          </cell>
          <cell r="G245" t="str">
            <v>% Share</v>
          </cell>
          <cell r="H245" t="str">
            <v>3Q 2005</v>
          </cell>
          <cell r="I245" t="str">
            <v>% Share</v>
          </cell>
          <cell r="J245" t="str">
            <v>4Q 2005</v>
          </cell>
          <cell r="K245" t="str">
            <v>% Share</v>
          </cell>
          <cell r="L245" t="str">
            <v>Sequential Growth</v>
          </cell>
          <cell r="M245" t="str">
            <v xml:space="preserve">Year-on-Year Growth </v>
          </cell>
          <cell r="N245" t="str">
            <v>Change in Market Share (Seq)</v>
          </cell>
          <cell r="O245" t="str">
            <v>Change in Market Share (YoY)</v>
          </cell>
        </row>
        <row r="246">
          <cell r="A246" t="str">
            <v>Toshiba</v>
          </cell>
          <cell r="B246">
            <v>303.587789804203</v>
          </cell>
          <cell r="C246">
            <v>0.16076585269446106</v>
          </cell>
          <cell r="D246">
            <v>308.82129929906966</v>
          </cell>
          <cell r="E246">
            <v>0.13929057742065212</v>
          </cell>
          <cell r="F246">
            <v>319.65562606735915</v>
          </cell>
          <cell r="G246">
            <v>0.1481053739147967</v>
          </cell>
          <cell r="H246">
            <v>320.47722832120013</v>
          </cell>
          <cell r="I246">
            <v>0.14062108506135992</v>
          </cell>
          <cell r="J246">
            <v>299.0732609131037</v>
          </cell>
          <cell r="K246">
            <v>0.13309309990819576</v>
          </cell>
          <cell r="L246">
            <v>-6.6787794940126544E-2</v>
          </cell>
          <cell r="M246">
            <v>-1.4870587825718928E-2</v>
          </cell>
          <cell r="N246">
            <v>-7.5279851531641628E-3</v>
          </cell>
          <cell r="O246">
            <v>-2.7672752786265298E-2</v>
          </cell>
        </row>
        <row r="247">
          <cell r="A247" t="str">
            <v>Fujitsu</v>
          </cell>
          <cell r="B247">
            <v>239.49848327452972</v>
          </cell>
          <cell r="C247">
            <v>0.12682716227649429</v>
          </cell>
          <cell r="D247">
            <v>331.38667405568032</v>
          </cell>
          <cell r="E247">
            <v>0.14946845079498117</v>
          </cell>
          <cell r="F247">
            <v>257.9203662135929</v>
          </cell>
          <cell r="G247">
            <v>0.11950170484487559</v>
          </cell>
          <cell r="H247">
            <v>240.53813614471795</v>
          </cell>
          <cell r="I247">
            <v>0.10554488966500399</v>
          </cell>
          <cell r="J247">
            <v>252.96199888969952</v>
          </cell>
          <cell r="K247">
            <v>0.11257274049981299</v>
          </cell>
          <cell r="L247">
            <v>5.1650282753944898E-2</v>
          </cell>
          <cell r="M247">
            <v>5.621545252016058E-2</v>
          </cell>
          <cell r="N247">
            <v>7.0278508348090019E-3</v>
          </cell>
          <cell r="O247">
            <v>-1.4254421776681306E-2</v>
          </cell>
        </row>
        <row r="248">
          <cell r="A248" t="str">
            <v>Sony</v>
          </cell>
          <cell r="B248">
            <v>247.58080791465207</v>
          </cell>
          <cell r="C248">
            <v>0.13110718227782811</v>
          </cell>
          <cell r="D248">
            <v>247.18961561934424</v>
          </cell>
          <cell r="E248">
            <v>0.11149225901890775</v>
          </cell>
          <cell r="F248">
            <v>218.65778833042165</v>
          </cell>
          <cell r="G248">
            <v>0.10131025659856646</v>
          </cell>
          <cell r="H248">
            <v>243.46321292536319</v>
          </cell>
          <cell r="I248">
            <v>0.10682837390173693</v>
          </cell>
          <cell r="J248">
            <v>243.09919538283552</v>
          </cell>
          <cell r="K248">
            <v>0.10818361160040478</v>
          </cell>
          <cell r="L248">
            <v>-1.4951644568959033E-3</v>
          </cell>
          <cell r="M248">
            <v>-1.8101615264788595E-2</v>
          </cell>
          <cell r="N248">
            <v>1.3552376986678549E-3</v>
          </cell>
          <cell r="O248">
            <v>-2.292357067742333E-2</v>
          </cell>
        </row>
        <row r="249">
          <cell r="A249" t="str">
            <v>NEC</v>
          </cell>
          <cell r="B249">
            <v>213.94487784430174</v>
          </cell>
          <cell r="C249">
            <v>0.11329517151672777</v>
          </cell>
          <cell r="D249">
            <v>301.58705479549013</v>
          </cell>
          <cell r="E249">
            <v>0.13602764802947068</v>
          </cell>
          <cell r="F249">
            <v>251.4701441471384</v>
          </cell>
          <cell r="G249">
            <v>0.11651313692026659</v>
          </cell>
          <cell r="H249">
            <v>229.61938410070914</v>
          </cell>
          <cell r="I249">
            <v>0.10075388854461988</v>
          </cell>
          <cell r="J249">
            <v>234.42609871051371</v>
          </cell>
          <cell r="K249">
            <v>0.10432392411648037</v>
          </cell>
          <cell r="L249">
            <v>2.0933400847797712E-2</v>
          </cell>
          <cell r="M249">
            <v>9.5731298045458102E-2</v>
          </cell>
          <cell r="N249">
            <v>3.5700355718604887E-3</v>
          </cell>
          <cell r="O249">
            <v>-8.9712474002474063E-3</v>
          </cell>
        </row>
        <row r="250">
          <cell r="A250" t="str">
            <v>Hewlett-Packard</v>
          </cell>
          <cell r="B250">
            <v>136.26314337255204</v>
          </cell>
          <cell r="C250">
            <v>7.2158568858267852E-2</v>
          </cell>
          <cell r="D250">
            <v>166.52479897951596</v>
          </cell>
          <cell r="E250">
            <v>7.5109247507737162E-2</v>
          </cell>
          <cell r="F250">
            <v>187.0153436315766</v>
          </cell>
          <cell r="G250">
            <v>8.6649428752811036E-2</v>
          </cell>
          <cell r="H250">
            <v>209.29566951007891</v>
          </cell>
          <cell r="I250">
            <v>9.1836116716702595E-2</v>
          </cell>
          <cell r="J250">
            <v>179.63875842848071</v>
          </cell>
          <cell r="K250">
            <v>7.9942550363446704E-2</v>
          </cell>
          <cell r="L250">
            <v>-0.14169863691408113</v>
          </cell>
          <cell r="M250">
            <v>0.31832243101377022</v>
          </cell>
          <cell r="N250">
            <v>-1.1893566353255891E-2</v>
          </cell>
          <cell r="O250">
            <v>7.7839815051788525E-3</v>
          </cell>
        </row>
        <row r="251">
          <cell r="A251" t="str">
            <v>Acer</v>
          </cell>
          <cell r="B251">
            <v>82.674288838871561</v>
          </cell>
          <cell r="C251">
            <v>4.3780425259070617E-2</v>
          </cell>
          <cell r="D251">
            <v>89.079605015538448</v>
          </cell>
          <cell r="E251">
            <v>4.0178412716934481E-2</v>
          </cell>
          <cell r="F251">
            <v>125.4451227420799</v>
          </cell>
          <cell r="G251">
            <v>5.8122226841670684E-2</v>
          </cell>
          <cell r="H251">
            <v>175.28248418605685</v>
          </cell>
          <cell r="I251">
            <v>7.6911589780069997E-2</v>
          </cell>
          <cell r="J251">
            <v>162.08015680238876</v>
          </cell>
          <cell r="K251">
            <v>7.2128649804985664E-2</v>
          </cell>
          <cell r="L251">
            <v>-7.5320289103469329E-2</v>
          </cell>
          <cell r="M251">
            <v>0.96046629585499832</v>
          </cell>
          <cell r="N251">
            <v>-4.7829399750843327E-3</v>
          </cell>
          <cell r="O251">
            <v>2.8348224545915048E-2</v>
          </cell>
        </row>
        <row r="252">
          <cell r="A252" t="str">
            <v>Lenovo</v>
          </cell>
          <cell r="B252">
            <v>133.75564472798507</v>
          </cell>
          <cell r="C252">
            <v>7.0830715198593311E-2</v>
          </cell>
          <cell r="D252">
            <v>114.21308109666559</v>
          </cell>
          <cell r="E252">
            <v>5.1514601004057893E-2</v>
          </cell>
          <cell r="F252">
            <v>129.31176240010043</v>
          </cell>
          <cell r="G252">
            <v>5.9913748922449696E-2</v>
          </cell>
          <cell r="H252">
            <v>142.32754921199563</v>
          </cell>
          <cell r="I252">
            <v>6.2451408822893108E-2</v>
          </cell>
          <cell r="J252">
            <v>136.15493122865323</v>
          </cell>
          <cell r="K252">
            <v>6.0591447759931437E-2</v>
          </cell>
          <cell r="L252">
            <v>-4.336910188868881E-2</v>
          </cell>
          <cell r="M252">
            <v>1.793783361851764E-2</v>
          </cell>
          <cell r="N252">
            <v>-1.8599610629616709E-3</v>
          </cell>
          <cell r="O252">
            <v>-1.0239267438661874E-2</v>
          </cell>
        </row>
        <row r="253">
          <cell r="A253" t="str">
            <v>ASUS</v>
          </cell>
          <cell r="B253">
            <v>59.572992226551712</v>
          </cell>
          <cell r="C253">
            <v>3.1547062215640839E-2</v>
          </cell>
          <cell r="D253">
            <v>59.616819450899762</v>
          </cell>
          <cell r="E253">
            <v>2.6889535223594628E-2</v>
          </cell>
          <cell r="F253">
            <v>75.446088736590227</v>
          </cell>
          <cell r="G253">
            <v>3.4956278793563299E-2</v>
          </cell>
          <cell r="H253">
            <v>114.38114767557487</v>
          </cell>
          <cell r="I253">
            <v>5.0188904781035805E-2</v>
          </cell>
          <cell r="J253">
            <v>105.41616383110673</v>
          </cell>
          <cell r="K253">
            <v>4.6912131100843253E-2</v>
          </cell>
          <cell r="L253">
            <v>-7.8378159571330541E-2</v>
          </cell>
          <cell r="M253">
            <v>0.7695294443196139</v>
          </cell>
          <cell r="N253">
            <v>-3.2767736801925518E-3</v>
          </cell>
          <cell r="O253">
            <v>1.5365068885202414E-2</v>
          </cell>
        </row>
        <row r="254">
          <cell r="A254" t="str">
            <v>Dell</v>
          </cell>
          <cell r="B254">
            <v>60.47911345655082</v>
          </cell>
          <cell r="C254">
            <v>3.2026901514445684E-2</v>
          </cell>
          <cell r="D254">
            <v>72.440464517168039</v>
          </cell>
          <cell r="E254">
            <v>3.2673504561111712E-2</v>
          </cell>
          <cell r="F254">
            <v>96.849106802896571</v>
          </cell>
          <cell r="G254">
            <v>4.4872894473424588E-2</v>
          </cell>
          <cell r="H254">
            <v>94.969272721083456</v>
          </cell>
          <cell r="I254">
            <v>4.1671235886195819E-2</v>
          </cell>
          <cell r="J254">
            <v>97.746033306733267</v>
          </cell>
          <cell r="K254">
            <v>4.3498781993428576E-2</v>
          </cell>
          <cell r="L254">
            <v>2.9238515849278057E-2</v>
          </cell>
          <cell r="M254">
            <v>0.61619487654949845</v>
          </cell>
          <cell r="N254">
            <v>1.8275461072327567E-3</v>
          </cell>
          <cell r="O254">
            <v>1.1471880478982892E-2</v>
          </cell>
        </row>
        <row r="255">
          <cell r="A255" t="str">
            <v>Samsung</v>
          </cell>
          <cell r="B255">
            <v>62.184012820855642</v>
          </cell>
          <cell r="C255">
            <v>3.2929736243857831E-2</v>
          </cell>
          <cell r="D255">
            <v>111.17589530768689</v>
          </cell>
          <cell r="E255">
            <v>5.0144710509973323E-2</v>
          </cell>
          <cell r="F255">
            <v>89.515064976118637</v>
          </cell>
          <cell r="G255">
            <v>4.1474828184321279E-2</v>
          </cell>
          <cell r="H255">
            <v>93.185974080831343</v>
          </cell>
          <cell r="I255">
            <v>4.0888748496703778E-2</v>
          </cell>
          <cell r="J255">
            <v>95.503085900670769</v>
          </cell>
          <cell r="K255">
            <v>4.2500629158593102E-2</v>
          </cell>
          <cell r="L255">
            <v>2.4865456874760161E-2</v>
          </cell>
          <cell r="M255">
            <v>0.53581413563327285</v>
          </cell>
          <cell r="N255">
            <v>1.6118806618893242E-3</v>
          </cell>
          <cell r="O255">
            <v>9.5708929147352712E-3</v>
          </cell>
        </row>
        <row r="256">
          <cell r="A256" t="str">
            <v>Others</v>
          </cell>
          <cell r="B256">
            <v>348.84362840770655</v>
          </cell>
          <cell r="C256">
            <v>0.18473122194461272</v>
          </cell>
          <cell r="D256">
            <v>415.06584125685413</v>
          </cell>
          <cell r="E256">
            <v>0.18721105321257908</v>
          </cell>
          <cell r="F256">
            <v>407.0122190000618</v>
          </cell>
          <cell r="G256">
            <v>0.18858012175325414</v>
          </cell>
          <cell r="H256">
            <v>415.47256701245442</v>
          </cell>
          <cell r="I256">
            <v>0.1823037583436784</v>
          </cell>
          <cell r="J256">
            <v>440.99848412461711</v>
          </cell>
          <cell r="K256">
            <v>0.19625243369387729</v>
          </cell>
          <cell r="L256">
            <v>6.1438273279298183E-2</v>
          </cell>
          <cell r="M256">
            <v>0.26417239190393271</v>
          </cell>
          <cell r="N256">
            <v>1.3948675350198891E-2</v>
          </cell>
          <cell r="O256">
            <v>1.152121174926457E-2</v>
          </cell>
        </row>
        <row r="257">
          <cell r="A257" t="str">
            <v>Total</v>
          </cell>
          <cell r="B257">
            <v>1888.3847826887597</v>
          </cell>
          <cell r="C257">
            <v>1</v>
          </cell>
          <cell r="D257">
            <v>2217.1011493939131</v>
          </cell>
          <cell r="E257">
            <v>1</v>
          </cell>
          <cell r="F257">
            <v>2158.2986330479362</v>
          </cell>
          <cell r="G257">
            <v>1</v>
          </cell>
          <cell r="H257">
            <v>2279.0126258900655</v>
          </cell>
          <cell r="I257">
            <v>1</v>
          </cell>
          <cell r="J257">
            <v>2247.0981675188032</v>
          </cell>
          <cell r="K257">
            <v>1</v>
          </cell>
          <cell r="L257">
            <v>-1.4003633858236331E-2</v>
          </cell>
          <cell r="M257">
            <v>0.18995778197242852</v>
          </cell>
          <cell r="N257">
            <v>0</v>
          </cell>
          <cell r="O257">
            <v>0</v>
          </cell>
        </row>
        <row r="260">
          <cell r="A260" t="str">
            <v>IDC PC Tracker</v>
          </cell>
          <cell r="M260" t="str">
            <v>( Top )</v>
          </cell>
          <cell r="N260" t="str">
            <v xml:space="preserve"> ( Contents Page )</v>
          </cell>
        </row>
        <row r="261">
          <cell r="A261" t="str">
            <v>Asia Pacific</v>
          </cell>
        </row>
        <row r="263">
          <cell r="A263" t="str">
            <v>Table II-11: Commercial Notebook Unit Shipments by Vendor - Quarterly Comparison</v>
          </cell>
        </row>
        <row r="264">
          <cell r="A264" t="str">
            <v>Units</v>
          </cell>
        </row>
        <row r="266">
          <cell r="B266" t="str">
            <v>4Q 2004</v>
          </cell>
          <cell r="C266" t="str">
            <v>% Share</v>
          </cell>
          <cell r="D266" t="str">
            <v>1Q 2005</v>
          </cell>
          <cell r="E266" t="str">
            <v>% Share</v>
          </cell>
          <cell r="F266" t="str">
            <v>2Q 2005</v>
          </cell>
          <cell r="G266" t="str">
            <v>% Share</v>
          </cell>
          <cell r="H266" t="str">
            <v>3Q 2005</v>
          </cell>
          <cell r="I266" t="str">
            <v>% Share</v>
          </cell>
          <cell r="J266" t="str">
            <v>4Q 2005</v>
          </cell>
          <cell r="K266" t="str">
            <v>% Share</v>
          </cell>
          <cell r="L266" t="str">
            <v>Sequential Growth</v>
          </cell>
          <cell r="M266" t="str">
            <v xml:space="preserve">Year-on-Year Growth </v>
          </cell>
          <cell r="N266" t="str">
            <v>Change in Market Share (Seq)</v>
          </cell>
          <cell r="O266" t="str">
            <v>Change in Market Share (YoY)</v>
          </cell>
        </row>
        <row r="267">
          <cell r="A267" t="str">
            <v>Lenovo</v>
          </cell>
          <cell r="B267">
            <v>417423.02229649754</v>
          </cell>
          <cell r="C267">
            <v>0.21073390537369813</v>
          </cell>
          <cell r="D267">
            <v>435406.90498539619</v>
          </cell>
          <cell r="E267">
            <v>0.18346808339900936</v>
          </cell>
          <cell r="F267">
            <v>451466.24464261153</v>
          </cell>
          <cell r="G267">
            <v>0.2000967229028435</v>
          </cell>
          <cell r="H267">
            <v>462747.88648822805</v>
          </cell>
          <cell r="I267">
            <v>0.18163278347970543</v>
          </cell>
          <cell r="J267">
            <v>506520.9086135939</v>
          </cell>
          <cell r="K267">
            <v>0.21326225289492565</v>
          </cell>
          <cell r="L267">
            <v>9.4593672717896649E-2</v>
          </cell>
          <cell r="M267">
            <v>0.21344746589901731</v>
          </cell>
          <cell r="N267">
            <v>3.1629469415220213E-2</v>
          </cell>
          <cell r="O267">
            <v>2.5283475212275197E-3</v>
          </cell>
        </row>
        <row r="268">
          <cell r="A268" t="str">
            <v>Dell</v>
          </cell>
          <cell r="B268">
            <v>209099.67138152922</v>
          </cell>
          <cell r="C268">
            <v>0.10556291342092629</v>
          </cell>
          <cell r="D268">
            <v>244153.29508427513</v>
          </cell>
          <cell r="E268">
            <v>0.10287925292817109</v>
          </cell>
          <cell r="F268">
            <v>299115.9136221896</v>
          </cell>
          <cell r="G268">
            <v>0.13257273338623601</v>
          </cell>
          <cell r="H268">
            <v>265467.92888930009</v>
          </cell>
          <cell r="I268">
            <v>0.10419859335215505</v>
          </cell>
          <cell r="J268">
            <v>298281.70634197124</v>
          </cell>
          <cell r="K268">
            <v>0.12558658015904106</v>
          </cell>
          <cell r="L268">
            <v>0.12360731328248109</v>
          </cell>
          <cell r="M268">
            <v>0.42650490252429885</v>
          </cell>
          <cell r="N268">
            <v>2.1387986806886014E-2</v>
          </cell>
          <cell r="O268">
            <v>2.0023666738114773E-2</v>
          </cell>
        </row>
        <row r="269">
          <cell r="A269" t="str">
            <v>Hewlett-Packard</v>
          </cell>
          <cell r="B269">
            <v>208602.89512666012</v>
          </cell>
          <cell r="C269">
            <v>0.10531211843671689</v>
          </cell>
          <cell r="D269">
            <v>225683.54985550974</v>
          </cell>
          <cell r="E269">
            <v>9.5096627712102824E-2</v>
          </cell>
          <cell r="F269">
            <v>253853.30816616456</v>
          </cell>
          <cell r="G269">
            <v>0.11251165655209845</v>
          </cell>
          <cell r="H269">
            <v>295982.70584768185</v>
          </cell>
          <cell r="I269">
            <v>0.11617592277503995</v>
          </cell>
          <cell r="J269">
            <v>288035.62261689489</v>
          </cell>
          <cell r="K269">
            <v>0.12127263603274488</v>
          </cell>
          <cell r="L269">
            <v>-2.6849822890924857E-2</v>
          </cell>
          <cell r="M269">
            <v>0.38078439631436845</v>
          </cell>
          <cell r="N269">
            <v>5.0967132577049296E-3</v>
          </cell>
          <cell r="O269">
            <v>1.5960517596027984E-2</v>
          </cell>
        </row>
        <row r="270">
          <cell r="A270" t="str">
            <v>Toshiba</v>
          </cell>
          <cell r="B270">
            <v>223352.01267059386</v>
          </cell>
          <cell r="C270">
            <v>0.11275813596528809</v>
          </cell>
          <cell r="D270">
            <v>314411.9799588715</v>
          </cell>
          <cell r="E270">
            <v>0.13248426403039398</v>
          </cell>
          <cell r="F270">
            <v>224608.32988385094</v>
          </cell>
          <cell r="G270">
            <v>9.9549836294001007E-2</v>
          </cell>
          <cell r="H270">
            <v>327522.24860638444</v>
          </cell>
          <cell r="I270">
            <v>0.12855548215977217</v>
          </cell>
          <cell r="J270">
            <v>201033.71807374878</v>
          </cell>
          <cell r="K270">
            <v>8.4641922762081184E-2</v>
          </cell>
          <cell r="L270">
            <v>-0.38619828445501825</v>
          </cell>
          <cell r="M270">
            <v>-9.992430482263337E-2</v>
          </cell>
          <cell r="N270">
            <v>-4.3913559397690982E-2</v>
          </cell>
          <cell r="O270">
            <v>-2.8116213203206911E-2</v>
          </cell>
        </row>
        <row r="271">
          <cell r="A271" t="str">
            <v>NEC</v>
          </cell>
          <cell r="B271">
            <v>178426.7105532905</v>
          </cell>
          <cell r="C271">
            <v>9.0077824004564586E-2</v>
          </cell>
          <cell r="D271">
            <v>254569.61460396051</v>
          </cell>
          <cell r="E271">
            <v>0.10726839365255272</v>
          </cell>
          <cell r="F271">
            <v>206508.6482336733</v>
          </cell>
          <cell r="G271">
            <v>9.1527781429960695E-2</v>
          </cell>
          <cell r="H271">
            <v>240465.72382883067</v>
          </cell>
          <cell r="I271">
            <v>9.4384998885572946E-2</v>
          </cell>
          <cell r="J271">
            <v>193437.07925098442</v>
          </cell>
          <cell r="K271">
            <v>8.144348360148243E-2</v>
          </cell>
          <cell r="L271">
            <v>-0.19557317287898535</v>
          </cell>
          <cell r="M271">
            <v>8.4126242372275284E-2</v>
          </cell>
          <cell r="N271">
            <v>-1.2941515284090516E-2</v>
          </cell>
          <cell r="O271">
            <v>-8.6343404030821552E-3</v>
          </cell>
        </row>
        <row r="272">
          <cell r="A272" t="str">
            <v>Fujitsu</v>
          </cell>
          <cell r="B272">
            <v>188631.81632717207</v>
          </cell>
          <cell r="C272">
            <v>9.5229820132258239E-2</v>
          </cell>
          <cell r="D272">
            <v>282891.40145631082</v>
          </cell>
          <cell r="E272">
            <v>0.11920238894004191</v>
          </cell>
          <cell r="F272">
            <v>181162.38882794979</v>
          </cell>
          <cell r="G272">
            <v>8.0293932819760619E-2</v>
          </cell>
          <cell r="H272">
            <v>217708.71841939946</v>
          </cell>
          <cell r="I272">
            <v>8.5452665844473571E-2</v>
          </cell>
          <cell r="J272">
            <v>187616.10253439107</v>
          </cell>
          <cell r="K272">
            <v>7.8992657608874445E-2</v>
          </cell>
          <cell r="L272">
            <v>-0.13822421124650242</v>
          </cell>
          <cell r="M272">
            <v>-5.384636656518671E-3</v>
          </cell>
          <cell r="N272">
            <v>-6.4600082355991267E-3</v>
          </cell>
          <cell r="O272">
            <v>-1.6237162523383794E-2</v>
          </cell>
        </row>
        <row r="273">
          <cell r="A273" t="str">
            <v>Acer</v>
          </cell>
          <cell r="B273">
            <v>90971.271341581087</v>
          </cell>
          <cell r="C273">
            <v>4.592638705252032E-2</v>
          </cell>
          <cell r="D273">
            <v>96236.720768472762</v>
          </cell>
          <cell r="E273">
            <v>4.0551416410333552E-2</v>
          </cell>
          <cell r="F273">
            <v>123496.82102688946</v>
          </cell>
          <cell r="G273">
            <v>5.4735673972616618E-2</v>
          </cell>
          <cell r="H273">
            <v>144691.48345726664</v>
          </cell>
          <cell r="I273">
            <v>5.6792732400344853E-2</v>
          </cell>
          <cell r="J273">
            <v>140267.48488795609</v>
          </cell>
          <cell r="K273">
            <v>5.9057305091290035E-2</v>
          </cell>
          <cell r="L273">
            <v>-3.0575390227560617E-2</v>
          </cell>
          <cell r="M273">
            <v>0.54188770607894887</v>
          </cell>
          <cell r="N273">
            <v>2.2645726909451824E-3</v>
          </cell>
          <cell r="O273">
            <v>1.3130918038769715E-2</v>
          </cell>
        </row>
        <row r="274">
          <cell r="A274" t="str">
            <v>ASUS</v>
          </cell>
          <cell r="B274">
            <v>66301.246766169163</v>
          </cell>
          <cell r="C274">
            <v>3.3471849696531067E-2</v>
          </cell>
          <cell r="D274">
            <v>71540.046756974218</v>
          </cell>
          <cell r="E274">
            <v>3.0144940547550129E-2</v>
          </cell>
          <cell r="F274">
            <v>71173.466086491986</v>
          </cell>
          <cell r="G274">
            <v>3.154516531533292E-2</v>
          </cell>
          <cell r="H274">
            <v>108145.54556272532</v>
          </cell>
          <cell r="I274">
            <v>4.2448117074196087E-2</v>
          </cell>
          <cell r="J274">
            <v>103295.88616315862</v>
          </cell>
          <cell r="K274">
            <v>4.3491024799408987E-2</v>
          </cell>
          <cell r="L274">
            <v>-4.4843820190022199E-2</v>
          </cell>
          <cell r="M274">
            <v>0.55797803512597466</v>
          </cell>
          <cell r="N274">
            <v>1.0429077252128993E-3</v>
          </cell>
          <cell r="O274">
            <v>1.001917510287792E-2</v>
          </cell>
        </row>
        <row r="275">
          <cell r="A275" t="str">
            <v>Sony</v>
          </cell>
          <cell r="B275">
            <v>61477.35525499082</v>
          </cell>
          <cell r="C275">
            <v>3.1036532421367509E-2</v>
          </cell>
          <cell r="D275">
            <v>77260.829518275947</v>
          </cell>
          <cell r="E275">
            <v>3.2555515659567068E-2</v>
          </cell>
          <cell r="F275">
            <v>57267.632809384275</v>
          </cell>
          <cell r="G275">
            <v>2.5381887991719844E-2</v>
          </cell>
          <cell r="H275">
            <v>79387.396040935244</v>
          </cell>
          <cell r="I275">
            <v>3.1160280008080885E-2</v>
          </cell>
          <cell r="J275">
            <v>85202.97098345276</v>
          </cell>
          <cell r="K275">
            <v>3.5873302041977063E-2</v>
          </cell>
          <cell r="L275">
            <v>7.3255645512277257E-2</v>
          </cell>
          <cell r="M275">
            <v>0.38592446975076822</v>
          </cell>
          <cell r="N275">
            <v>4.7130220338961783E-3</v>
          </cell>
          <cell r="O275">
            <v>4.8367696206095545E-3</v>
          </cell>
        </row>
        <row r="276">
          <cell r="A276" t="str">
            <v>Matsushita</v>
          </cell>
          <cell r="B276">
            <v>52994.11</v>
          </cell>
          <cell r="C276">
            <v>2.6753808883523706E-2</v>
          </cell>
          <cell r="D276">
            <v>55068.25</v>
          </cell>
          <cell r="E276">
            <v>2.320419398028694E-2</v>
          </cell>
          <cell r="F276">
            <v>55201</v>
          </cell>
          <cell r="G276">
            <v>2.44659248216967E-2</v>
          </cell>
          <cell r="H276">
            <v>47495.5</v>
          </cell>
          <cell r="I276">
            <v>1.8642418733077901E-2</v>
          </cell>
          <cell r="J276">
            <v>54797.72</v>
          </cell>
          <cell r="K276">
            <v>2.3071673887445306E-2</v>
          </cell>
          <cell r="L276">
            <v>0.15374551273278514</v>
          </cell>
          <cell r="M276">
            <v>3.4034159645288886E-2</v>
          </cell>
          <cell r="N276">
            <v>4.4292551543674043E-3</v>
          </cell>
          <cell r="O276">
            <v>-3.6821349960784004E-3</v>
          </cell>
        </row>
        <row r="277">
          <cell r="A277" t="str">
            <v>Others</v>
          </cell>
          <cell r="B277">
            <v>283526.06921511516</v>
          </cell>
          <cell r="C277">
            <v>0.14313670461260516</v>
          </cell>
          <cell r="D277">
            <v>315979.85682697734</v>
          </cell>
          <cell r="E277">
            <v>0.1331449227399904</v>
          </cell>
          <cell r="F277">
            <v>332386.31946710334</v>
          </cell>
          <cell r="G277">
            <v>0.14731868451373367</v>
          </cell>
          <cell r="H277">
            <v>358096.11642781366</v>
          </cell>
          <cell r="I277">
            <v>0.14055600528758133</v>
          </cell>
          <cell r="J277">
            <v>316618.92087784968</v>
          </cell>
          <cell r="K277">
            <v>0.13330716112072905</v>
          </cell>
          <cell r="L277">
            <v>-0.11582699070774505</v>
          </cell>
          <cell r="M277">
            <v>0.11671890261923856</v>
          </cell>
          <cell r="N277">
            <v>-7.2488441668522863E-3</v>
          </cell>
          <cell r="O277">
            <v>-9.8295434918761193E-3</v>
          </cell>
        </row>
        <row r="278">
          <cell r="A278" t="str">
            <v>Total</v>
          </cell>
          <cell r="B278">
            <v>1980806.1809335996</v>
          </cell>
          <cell r="C278">
            <v>1</v>
          </cell>
          <cell r="D278">
            <v>2373202.4498150242</v>
          </cell>
          <cell r="E278">
            <v>1</v>
          </cell>
          <cell r="F278">
            <v>2256240.0727663087</v>
          </cell>
          <cell r="G278">
            <v>1</v>
          </cell>
          <cell r="H278">
            <v>2547711.253568565</v>
          </cell>
          <cell r="I278">
            <v>1</v>
          </cell>
          <cell r="J278">
            <v>2375108.1203440013</v>
          </cell>
          <cell r="K278">
            <v>1</v>
          </cell>
          <cell r="L278">
            <v>-6.7748310560233005E-2</v>
          </cell>
          <cell r="M278">
            <v>0.1990613434094588</v>
          </cell>
          <cell r="N278">
            <v>0</v>
          </cell>
          <cell r="O278">
            <v>0</v>
          </cell>
        </row>
        <row r="282">
          <cell r="A282" t="str">
            <v>Table II-12: Commercial Notebook Value of Shipments by Vendor - Quarterly Comparison</v>
          </cell>
        </row>
        <row r="283">
          <cell r="A283" t="str">
            <v>End-user Revenue (US$M)</v>
          </cell>
        </row>
        <row r="285">
          <cell r="B285" t="str">
            <v>4Q 2004</v>
          </cell>
          <cell r="C285" t="str">
            <v>% Share</v>
          </cell>
          <cell r="D285" t="str">
            <v>1Q 2005</v>
          </cell>
          <cell r="E285" t="str">
            <v>% Share</v>
          </cell>
          <cell r="F285" t="str">
            <v>2Q 2005</v>
          </cell>
          <cell r="G285" t="str">
            <v>% Share</v>
          </cell>
          <cell r="H285" t="str">
            <v>3Q 2005</v>
          </cell>
          <cell r="I285" t="str">
            <v>% Share</v>
          </cell>
          <cell r="J285" t="str">
            <v>4Q 2005</v>
          </cell>
          <cell r="K285" t="str">
            <v>% Share</v>
          </cell>
          <cell r="L285" t="str">
            <v>Sequential Growth</v>
          </cell>
          <cell r="M285" t="str">
            <v xml:space="preserve">Year-on-Year Growth </v>
          </cell>
          <cell r="N285" t="str">
            <v>Change in Market Share (Seq)</v>
          </cell>
          <cell r="O285" t="str">
            <v>Change in Market Share (YoY)</v>
          </cell>
        </row>
        <row r="286">
          <cell r="A286" t="str">
            <v>Lenovo</v>
          </cell>
          <cell r="B286">
            <v>644.09882453964963</v>
          </cell>
          <cell r="C286">
            <v>0.20996895397293877</v>
          </cell>
          <cell r="D286">
            <v>666.55200910550923</v>
          </cell>
          <cell r="E286">
            <v>0.18198094293721956</v>
          </cell>
          <cell r="F286">
            <v>663.52012295863835</v>
          </cell>
          <cell r="G286">
            <v>0.20230447366983323</v>
          </cell>
          <cell r="H286">
            <v>670.16783644507223</v>
          </cell>
          <cell r="I286">
            <v>0.18687779695754902</v>
          </cell>
          <cell r="J286">
            <v>719.09849238847244</v>
          </cell>
          <cell r="K286">
            <v>0.22776180617526967</v>
          </cell>
          <cell r="L286">
            <v>7.3012539967531875E-2</v>
          </cell>
          <cell r="M286">
            <v>0.11644124316237736</v>
          </cell>
          <cell r="N286">
            <v>4.0884009217720646E-2</v>
          </cell>
          <cell r="O286">
            <v>1.77928522023309E-2</v>
          </cell>
        </row>
        <row r="287">
          <cell r="A287" t="str">
            <v>Hewlett-Packard</v>
          </cell>
          <cell r="B287">
            <v>318.59320132433174</v>
          </cell>
          <cell r="C287">
            <v>0.103857791190305</v>
          </cell>
          <cell r="D287">
            <v>313.84104387823078</v>
          </cell>
          <cell r="E287">
            <v>8.5684370187415107E-2</v>
          </cell>
          <cell r="F287">
            <v>340.83870194211102</v>
          </cell>
          <cell r="G287">
            <v>0.10392027583917941</v>
          </cell>
          <cell r="H287">
            <v>379.09850442883879</v>
          </cell>
          <cell r="I287">
            <v>0.10571246407968966</v>
          </cell>
          <cell r="J287">
            <v>357.0572899053908</v>
          </cell>
          <cell r="K287">
            <v>0.11309161974013111</v>
          </cell>
          <cell r="L287">
            <v>-5.8141127611821997E-2</v>
          </cell>
          <cell r="M287">
            <v>0.12073104015142544</v>
          </cell>
          <cell r="N287">
            <v>7.3791556604414499E-3</v>
          </cell>
          <cell r="O287">
            <v>9.2338285498261147E-3</v>
          </cell>
        </row>
        <row r="288">
          <cell r="A288" t="str">
            <v>Dell</v>
          </cell>
          <cell r="B288">
            <v>317.50421494122435</v>
          </cell>
          <cell r="C288">
            <v>0.10350279390876943</v>
          </cell>
          <cell r="D288">
            <v>350.1890846012634</v>
          </cell>
          <cell r="E288">
            <v>9.5608053012367619E-2</v>
          </cell>
          <cell r="F288">
            <v>395.40744015892409</v>
          </cell>
          <cell r="G288">
            <v>0.12055805287381419</v>
          </cell>
          <cell r="H288">
            <v>327.74305707837743</v>
          </cell>
          <cell r="I288">
            <v>9.1391882964468971E-2</v>
          </cell>
          <cell r="J288">
            <v>347.44852316209608</v>
          </cell>
          <cell r="K288">
            <v>0.11004821179012893</v>
          </cell>
          <cell r="L288">
            <v>6.0124739969720231E-2</v>
          </cell>
          <cell r="M288">
            <v>9.4311529774226743E-2</v>
          </cell>
          <cell r="N288">
            <v>1.8656328825659957E-2</v>
          </cell>
          <cell r="O288">
            <v>6.5454178813594971E-3</v>
          </cell>
        </row>
        <row r="289">
          <cell r="A289" t="str">
            <v>Toshiba</v>
          </cell>
          <cell r="B289">
            <v>390.65985379222423</v>
          </cell>
          <cell r="C289">
            <v>0.12735070727477335</v>
          </cell>
          <cell r="D289">
            <v>563.64552628846059</v>
          </cell>
          <cell r="E289">
            <v>0.15388558275290276</v>
          </cell>
          <cell r="F289">
            <v>414.61205669009439</v>
          </cell>
          <cell r="G289">
            <v>0.12641345907015586</v>
          </cell>
          <cell r="H289">
            <v>561.53916196867056</v>
          </cell>
          <cell r="I289">
            <v>0.15658644862867035</v>
          </cell>
          <cell r="J289">
            <v>309.48751932045792</v>
          </cell>
          <cell r="K289">
            <v>9.8024731153310868E-2</v>
          </cell>
          <cell r="L289">
            <v>-0.44885852976764451</v>
          </cell>
          <cell r="M289">
            <v>-0.20778263669483299</v>
          </cell>
          <cell r="N289">
            <v>-5.8561717475359487E-2</v>
          </cell>
          <cell r="O289">
            <v>-2.9325976121462483E-2</v>
          </cell>
        </row>
        <row r="290">
          <cell r="A290" t="str">
            <v>Fujitsu</v>
          </cell>
          <cell r="B290">
            <v>314.94833207927576</v>
          </cell>
          <cell r="C290">
            <v>0.1026696049157849</v>
          </cell>
          <cell r="D290">
            <v>473.51356177210999</v>
          </cell>
          <cell r="E290">
            <v>0.12927790073048886</v>
          </cell>
          <cell r="F290">
            <v>291.40585745162741</v>
          </cell>
          <cell r="G290">
            <v>8.8848411037162844E-2</v>
          </cell>
          <cell r="H290">
            <v>342.83062681137119</v>
          </cell>
          <cell r="I290">
            <v>9.5599085458849431E-2</v>
          </cell>
          <cell r="J290">
            <v>287.04713971431948</v>
          </cell>
          <cell r="K290">
            <v>9.091713540050031E-2</v>
          </cell>
          <cell r="L290">
            <v>-0.16271442145028758</v>
          </cell>
          <cell r="M290">
            <v>-8.8589744802754722E-2</v>
          </cell>
          <cell r="N290">
            <v>-4.6819500583491214E-3</v>
          </cell>
          <cell r="O290">
            <v>-1.1752469515284594E-2</v>
          </cell>
        </row>
        <row r="291">
          <cell r="A291" t="str">
            <v>NEC</v>
          </cell>
          <cell r="B291">
            <v>290.5156349468603</v>
          </cell>
          <cell r="C291">
            <v>9.4704821152520796E-2</v>
          </cell>
          <cell r="D291">
            <v>418.69646695235554</v>
          </cell>
          <cell r="E291">
            <v>0.11431182686362752</v>
          </cell>
          <cell r="F291">
            <v>311.37362853731287</v>
          </cell>
          <cell r="G291">
            <v>9.4936499823131931E-2</v>
          </cell>
          <cell r="H291">
            <v>356.12497801049284</v>
          </cell>
          <cell r="I291">
            <v>9.9306244962729079E-2</v>
          </cell>
          <cell r="J291">
            <v>274.57369719080873</v>
          </cell>
          <cell r="K291">
            <v>8.6966391756271577E-2</v>
          </cell>
          <cell r="L291">
            <v>-0.22899623967763727</v>
          </cell>
          <cell r="M291">
            <v>-5.4874629239722639E-2</v>
          </cell>
          <cell r="N291">
            <v>-1.2339853206457502E-2</v>
          </cell>
          <cell r="O291">
            <v>-7.738429396249219E-3</v>
          </cell>
        </row>
        <row r="292">
          <cell r="A292" t="str">
            <v>Acer</v>
          </cell>
          <cell r="B292">
            <v>119.78258716285337</v>
          </cell>
          <cell r="C292">
            <v>3.9047772752469068E-2</v>
          </cell>
          <cell r="D292">
            <v>122.08762194584975</v>
          </cell>
          <cell r="E292">
            <v>3.3332163520868881E-2</v>
          </cell>
          <cell r="F292">
            <v>143.83320802094693</v>
          </cell>
          <cell r="G292">
            <v>4.3854135599042235E-2</v>
          </cell>
          <cell r="H292">
            <v>154.04985370402875</v>
          </cell>
          <cell r="I292">
            <v>4.2957145533201305E-2</v>
          </cell>
          <cell r="J292">
            <v>147.44850396392013</v>
          </cell>
          <cell r="K292">
            <v>4.6701721580750484E-2</v>
          </cell>
          <cell r="L292">
            <v>-4.2852035113201681E-2</v>
          </cell>
          <cell r="M292">
            <v>0.23096776798995733</v>
          </cell>
          <cell r="N292">
            <v>3.7445760475491793E-3</v>
          </cell>
          <cell r="O292">
            <v>7.6539488282814164E-3</v>
          </cell>
        </row>
        <row r="293">
          <cell r="A293" t="str">
            <v>Sony</v>
          </cell>
          <cell r="B293">
            <v>105.00043523218514</v>
          </cell>
          <cell r="C293">
            <v>3.4228957905896716E-2</v>
          </cell>
          <cell r="D293">
            <v>119.09926017109053</v>
          </cell>
          <cell r="E293">
            <v>3.2516285860642459E-2</v>
          </cell>
          <cell r="F293">
            <v>88.522750227553161</v>
          </cell>
          <cell r="G293">
            <v>2.6990211408716554E-2</v>
          </cell>
          <cell r="H293">
            <v>125.23099288433903</v>
          </cell>
          <cell r="I293">
            <v>3.4920941872073723E-2</v>
          </cell>
          <cell r="J293">
            <v>125.07972418404343</v>
          </cell>
          <cell r="K293">
            <v>3.9616803814229461E-2</v>
          </cell>
          <cell r="L293">
            <v>-1.2079174396972814E-3</v>
          </cell>
          <cell r="M293">
            <v>0.19123053068739582</v>
          </cell>
          <cell r="N293">
            <v>4.6958619421557379E-3</v>
          </cell>
          <cell r="O293">
            <v>5.3878459083327446E-3</v>
          </cell>
        </row>
        <row r="294">
          <cell r="A294" t="str">
            <v>ASUS</v>
          </cell>
          <cell r="B294">
            <v>89.791572033125519</v>
          </cell>
          <cell r="C294">
            <v>2.9271039997404255E-2</v>
          </cell>
          <cell r="D294">
            <v>95.598233196907174</v>
          </cell>
          <cell r="E294">
            <v>2.6100073786667673E-2</v>
          </cell>
          <cell r="F294">
            <v>91.472024309481682</v>
          </cell>
          <cell r="G294">
            <v>2.7889432578064307E-2</v>
          </cell>
          <cell r="H294">
            <v>127.7203545802813</v>
          </cell>
          <cell r="I294">
            <v>3.5615105937057655E-2</v>
          </cell>
          <cell r="J294">
            <v>111.86966073540434</v>
          </cell>
          <cell r="K294">
            <v>3.54327484412882E-2</v>
          </cell>
          <cell r="L294">
            <v>-0.12410468086285864</v>
          </cell>
          <cell r="M294">
            <v>0.24588152543018027</v>
          </cell>
          <cell r="N294">
            <v>-1.8235749576945431E-4</v>
          </cell>
          <cell r="O294">
            <v>6.1617084438839453E-3</v>
          </cell>
        </row>
        <row r="295">
          <cell r="A295" t="str">
            <v>Matsushita</v>
          </cell>
          <cell r="B295">
            <v>101.97329561534103</v>
          </cell>
          <cell r="C295">
            <v>3.3242144524684478E-2</v>
          </cell>
          <cell r="D295">
            <v>103.81798851212744</v>
          </cell>
          <cell r="E295">
            <v>2.8344217983283886E-2</v>
          </cell>
          <cell r="F295">
            <v>107.25725939011242</v>
          </cell>
          <cell r="G295">
            <v>3.2702283860557596E-2</v>
          </cell>
          <cell r="H295">
            <v>86.506289849793617</v>
          </cell>
          <cell r="I295">
            <v>2.4122472000229468E-2</v>
          </cell>
          <cell r="J295">
            <v>96.597907861468101</v>
          </cell>
          <cell r="K295">
            <v>3.0595689186057526E-2</v>
          </cell>
          <cell r="L295">
            <v>0.11665762141917324</v>
          </cell>
          <cell r="M295">
            <v>-5.2713680787073058E-2</v>
          </cell>
          <cell r="N295">
            <v>6.4732171858280577E-3</v>
          </cell>
          <cell r="O295">
            <v>-2.6464553386269518E-3</v>
          </cell>
        </row>
        <row r="296">
          <cell r="A296" t="str">
            <v>Others</v>
          </cell>
          <cell r="B296">
            <v>374.72281521679042</v>
          </cell>
          <cell r="C296">
            <v>0.12215541240445299</v>
          </cell>
          <cell r="D296">
            <v>435.71640412241186</v>
          </cell>
          <cell r="E296">
            <v>0.11895858236451569</v>
          </cell>
          <cell r="F296">
            <v>431.5663925973181</v>
          </cell>
          <cell r="G296">
            <v>0.13158276424034171</v>
          </cell>
          <cell r="H296">
            <v>455.11707304276024</v>
          </cell>
          <cell r="I296">
            <v>0.12691041160548125</v>
          </cell>
          <cell r="J296">
            <v>381.53069621530631</v>
          </cell>
          <cell r="K296">
            <v>0.12084314096206179</v>
          </cell>
          <cell r="L296">
            <v>-0.16168669818400805</v>
          </cell>
          <cell r="M296">
            <v>1.8167778213817209E-2</v>
          </cell>
          <cell r="N296">
            <v>-6.0672706434194562E-3</v>
          </cell>
          <cell r="O296">
            <v>-1.3122714423911969E-3</v>
          </cell>
        </row>
        <row r="297">
          <cell r="A297" t="str">
            <v>Total</v>
          </cell>
          <cell r="B297">
            <v>3067.5907668838622</v>
          </cell>
          <cell r="C297">
            <v>1</v>
          </cell>
          <cell r="D297">
            <v>3662.7572005463162</v>
          </cell>
          <cell r="E297">
            <v>1</v>
          </cell>
          <cell r="F297">
            <v>3279.8094422841209</v>
          </cell>
          <cell r="G297">
            <v>1</v>
          </cell>
          <cell r="H297">
            <v>3586.1287288040262</v>
          </cell>
          <cell r="I297">
            <v>1</v>
          </cell>
          <cell r="J297">
            <v>3157.2391546416879</v>
          </cell>
          <cell r="K297">
            <v>1</v>
          </cell>
          <cell r="L297">
            <v>-0.11959681500484587</v>
          </cell>
          <cell r="M297">
            <v>2.9224363538195464E-2</v>
          </cell>
          <cell r="N297">
            <v>0</v>
          </cell>
          <cell r="O297">
            <v>0</v>
          </cell>
        </row>
        <row r="300">
          <cell r="A300" t="str">
            <v>IDC PC Tracker</v>
          </cell>
          <cell r="M300" t="str">
            <v>( Top )</v>
          </cell>
          <cell r="N300" t="str">
            <v xml:space="preserve"> ( Contents Page )</v>
          </cell>
        </row>
        <row r="301">
          <cell r="A301" t="str">
            <v>Asia Pacific</v>
          </cell>
        </row>
        <row r="303">
          <cell r="A303" t="str">
            <v>Table II-13: Total Notebook Unit Shipments by Vendor - Quarterly Comparison</v>
          </cell>
        </row>
        <row r="304">
          <cell r="A304" t="str">
            <v>Units</v>
          </cell>
        </row>
        <row r="306">
          <cell r="B306" t="str">
            <v>4Q 2004</v>
          </cell>
          <cell r="C306" t="str">
            <v>% Share</v>
          </cell>
          <cell r="D306" t="str">
            <v>1Q 2005</v>
          </cell>
          <cell r="E306" t="str">
            <v>% Share</v>
          </cell>
          <cell r="F306" t="str">
            <v>2Q 2005</v>
          </cell>
          <cell r="G306" t="str">
            <v>% Share</v>
          </cell>
          <cell r="H306" t="str">
            <v>3Q 2005</v>
          </cell>
          <cell r="I306" t="str">
            <v>% Share</v>
          </cell>
          <cell r="J306" t="str">
            <v>4Q 2005</v>
          </cell>
          <cell r="K306" t="str">
            <v>% Share</v>
          </cell>
          <cell r="L306" t="str">
            <v>Sequential Growth</v>
          </cell>
          <cell r="M306" t="str">
            <v xml:space="preserve">Year-on-Year Growth </v>
          </cell>
          <cell r="N306" t="str">
            <v>Change in Market Share (Seq)</v>
          </cell>
          <cell r="O306" t="str">
            <v>Change in Market Share (YoY)</v>
          </cell>
        </row>
        <row r="307">
          <cell r="A307" t="str">
            <v>Lenovo</v>
          </cell>
          <cell r="B307">
            <v>509883</v>
          </cell>
          <cell r="C307">
            <v>0.15928345704523134</v>
          </cell>
          <cell r="D307">
            <v>520027</v>
          </cell>
          <cell r="E307">
            <v>0.13528668491728038</v>
          </cell>
          <cell r="F307">
            <v>556092.31701401109</v>
          </cell>
          <cell r="G307">
            <v>0.1456780799367077</v>
          </cell>
          <cell r="H307">
            <v>581827</v>
          </cell>
          <cell r="I307">
            <v>0.13437973812592879</v>
          </cell>
          <cell r="J307">
            <v>624676.5</v>
          </cell>
          <cell r="K307">
            <v>0.14908821234645067</v>
          </cell>
          <cell r="L307">
            <v>7.3646461920811479E-2</v>
          </cell>
          <cell r="M307">
            <v>0.22513694318108279</v>
          </cell>
          <cell r="N307">
            <v>1.4708474220521878E-2</v>
          </cell>
          <cell r="O307">
            <v>-1.0195244698780664E-2</v>
          </cell>
        </row>
        <row r="308">
          <cell r="A308" t="str">
            <v>Hewlett-Packard</v>
          </cell>
          <cell r="B308">
            <v>304997.43573054014</v>
          </cell>
          <cell r="C308">
            <v>9.5278810929352795E-2</v>
          </cell>
          <cell r="D308">
            <v>344678</v>
          </cell>
          <cell r="E308">
            <v>8.9669082535942121E-2</v>
          </cell>
          <cell r="F308">
            <v>400696.83890255191</v>
          </cell>
          <cell r="G308">
            <v>0.10496952455928521</v>
          </cell>
          <cell r="H308">
            <v>481851</v>
          </cell>
          <cell r="I308">
            <v>0.11128911376700792</v>
          </cell>
          <cell r="J308">
            <v>439475.4</v>
          </cell>
          <cell r="K308">
            <v>0.10488725245185523</v>
          </cell>
          <cell r="L308">
            <v>-8.7943368385662746E-2</v>
          </cell>
          <cell r="M308">
            <v>0.44091506522785595</v>
          </cell>
          <cell r="N308">
            <v>-6.4018613151526904E-3</v>
          </cell>
          <cell r="O308">
            <v>9.6084415225024394E-3</v>
          </cell>
        </row>
        <row r="309">
          <cell r="A309" t="str">
            <v>Toshiba</v>
          </cell>
          <cell r="B309">
            <v>406473</v>
          </cell>
          <cell r="C309">
            <v>0.12697898269906296</v>
          </cell>
          <cell r="D309">
            <v>509803</v>
          </cell>
          <cell r="E309">
            <v>0.13262687866376996</v>
          </cell>
          <cell r="F309">
            <v>434868.34583864466</v>
          </cell>
          <cell r="G309">
            <v>0.11392134670587396</v>
          </cell>
          <cell r="H309">
            <v>560087.0000000007</v>
          </cell>
          <cell r="I309">
            <v>0.12935863132466727</v>
          </cell>
          <cell r="J309">
            <v>426104.0966666668</v>
          </cell>
          <cell r="K309">
            <v>0.10169599471971902</v>
          </cell>
          <cell r="L309">
            <v>-0.2392180202956572</v>
          </cell>
          <cell r="M309">
            <v>4.8296188594732836E-2</v>
          </cell>
          <cell r="N309">
            <v>-2.7662636604948249E-2</v>
          </cell>
          <cell r="O309">
            <v>-2.5282987979343946E-2</v>
          </cell>
        </row>
        <row r="310">
          <cell r="A310" t="str">
            <v>Dell</v>
          </cell>
          <cell r="B310">
            <v>253900</v>
          </cell>
          <cell r="C310">
            <v>7.9316372077092662E-2</v>
          </cell>
          <cell r="D310">
            <v>295049.99999999948</v>
          </cell>
          <cell r="E310">
            <v>7.675819983355385E-2</v>
          </cell>
          <cell r="F310">
            <v>376000.6</v>
          </cell>
          <cell r="G310">
            <v>9.8499914109890438E-2</v>
          </cell>
          <cell r="H310">
            <v>343599.6807717607</v>
          </cell>
          <cell r="I310">
            <v>7.935835759128046E-2</v>
          </cell>
          <cell r="J310">
            <v>384651.20499999973</v>
          </cell>
          <cell r="K310">
            <v>9.1802653902232731E-2</v>
          </cell>
          <cell r="L310">
            <v>0.11947486137365737</v>
          </cell>
          <cell r="M310">
            <v>0.51497126821583183</v>
          </cell>
          <cell r="N310">
            <v>1.2444296310952271E-2</v>
          </cell>
          <cell r="O310">
            <v>1.2486281825140069E-2</v>
          </cell>
        </row>
        <row r="311">
          <cell r="A311" t="str">
            <v>NEC</v>
          </cell>
          <cell r="B311">
            <v>309808.40000000002</v>
          </cell>
          <cell r="C311">
            <v>9.6781718499443697E-2</v>
          </cell>
          <cell r="D311">
            <v>453466</v>
          </cell>
          <cell r="E311">
            <v>0.1179706281841125</v>
          </cell>
          <cell r="F311">
            <v>379533</v>
          </cell>
          <cell r="G311">
            <v>9.9425287890149774E-2</v>
          </cell>
          <cell r="H311">
            <v>406826</v>
          </cell>
          <cell r="I311">
            <v>9.3961214145818456E-2</v>
          </cell>
          <cell r="J311">
            <v>376420.4</v>
          </cell>
          <cell r="K311">
            <v>8.9838251521765111E-2</v>
          </cell>
          <cell r="L311">
            <v>-7.4738586029408083E-2</v>
          </cell>
          <cell r="M311">
            <v>0.2150103095978031</v>
          </cell>
          <cell r="N311">
            <v>-4.1229626240533446E-3</v>
          </cell>
          <cell r="O311">
            <v>-6.9434669776785862E-3</v>
          </cell>
        </row>
        <row r="312">
          <cell r="A312" t="str">
            <v>Fujitsu</v>
          </cell>
          <cell r="B312">
            <v>329784</v>
          </cell>
          <cell r="C312">
            <v>0.10302193953947193</v>
          </cell>
          <cell r="D312">
            <v>475762</v>
          </cell>
          <cell r="E312">
            <v>0.12377100379329371</v>
          </cell>
          <cell r="F312">
            <v>345817</v>
          </cell>
          <cell r="G312">
            <v>9.0592793728892937E-2</v>
          </cell>
          <cell r="H312">
            <v>377672</v>
          </cell>
          <cell r="I312">
            <v>8.7227757490621408E-2</v>
          </cell>
          <cell r="J312">
            <v>366276</v>
          </cell>
          <cell r="K312">
            <v>8.7417141617154748E-2</v>
          </cell>
          <cell r="L312">
            <v>-3.0174331165667589E-2</v>
          </cell>
          <cell r="M312">
            <v>0.11065424641583577</v>
          </cell>
          <cell r="N312">
            <v>1.8938412653334014E-4</v>
          </cell>
          <cell r="O312">
            <v>-1.5604797922317185E-2</v>
          </cell>
        </row>
        <row r="313">
          <cell r="A313" t="str">
            <v>Acer</v>
          </cell>
          <cell r="B313">
            <v>153809</v>
          </cell>
          <cell r="C313">
            <v>4.8048727344645707E-2</v>
          </cell>
          <cell r="D313">
            <v>168665</v>
          </cell>
          <cell r="E313">
            <v>4.3878738433914197E-2</v>
          </cell>
          <cell r="F313">
            <v>237259</v>
          </cell>
          <cell r="G313">
            <v>6.2154132524784529E-2</v>
          </cell>
          <cell r="H313">
            <v>315127</v>
          </cell>
          <cell r="I313">
            <v>7.2782259565832397E-2</v>
          </cell>
          <cell r="J313">
            <v>301576</v>
          </cell>
          <cell r="K313">
            <v>7.1975537300655951E-2</v>
          </cell>
          <cell r="L313">
            <v>-4.3001710421512573E-2</v>
          </cell>
          <cell r="M313">
            <v>0.96071751327945698</v>
          </cell>
          <cell r="N313">
            <v>-8.0672226517644607E-4</v>
          </cell>
          <cell r="O313">
            <v>2.3926809956010243E-2</v>
          </cell>
        </row>
        <row r="314">
          <cell r="A314" t="str">
            <v>Sony</v>
          </cell>
          <cell r="B314">
            <v>197383</v>
          </cell>
          <cell r="C314">
            <v>6.1660903779806146E-2</v>
          </cell>
          <cell r="D314">
            <v>219764</v>
          </cell>
          <cell r="E314">
            <v>5.7172306484396404E-2</v>
          </cell>
          <cell r="F314">
            <v>193345</v>
          </cell>
          <cell r="G314">
            <v>5.0650094424255623E-2</v>
          </cell>
          <cell r="H314">
            <v>230461</v>
          </cell>
          <cell r="I314">
            <v>5.3227658441838688E-2</v>
          </cell>
          <cell r="J314">
            <v>255081</v>
          </cell>
          <cell r="K314">
            <v>6.0878823348637229E-2</v>
          </cell>
          <cell r="L314">
            <v>0.10682935507526214</v>
          </cell>
          <cell r="M314">
            <v>0.29231494100302458</v>
          </cell>
          <cell r="N314">
            <v>7.651164906798541E-3</v>
          </cell>
          <cell r="O314">
            <v>-7.8208043116891751E-4</v>
          </cell>
        </row>
        <row r="315">
          <cell r="A315" t="str">
            <v>ASUS</v>
          </cell>
          <cell r="B315">
            <v>108793</v>
          </cell>
          <cell r="C315">
            <v>3.398608139969729E-2</v>
          </cell>
          <cell r="D315">
            <v>112468</v>
          </cell>
          <cell r="E315">
            <v>2.9258909401390101E-2</v>
          </cell>
          <cell r="F315">
            <v>122453</v>
          </cell>
          <cell r="G315">
            <v>3.2078698764040306E-2</v>
          </cell>
          <cell r="H315">
            <v>198652</v>
          </cell>
          <cell r="I315">
            <v>4.5880998541133373E-2</v>
          </cell>
          <cell r="J315">
            <v>197403</v>
          </cell>
          <cell r="K315">
            <v>4.7113122363057362E-2</v>
          </cell>
          <cell r="L315">
            <v>-6.2873769204437879E-3</v>
          </cell>
          <cell r="M315">
            <v>0.81448254942873155</v>
          </cell>
          <cell r="N315">
            <v>1.2321238219239888E-3</v>
          </cell>
          <cell r="O315">
            <v>1.3127040963360072E-2</v>
          </cell>
        </row>
        <row r="316">
          <cell r="A316" t="str">
            <v>Samsung</v>
          </cell>
          <cell r="B316">
            <v>71000</v>
          </cell>
          <cell r="C316">
            <v>2.2179844101904603E-2</v>
          </cell>
          <cell r="D316">
            <v>112349</v>
          </cell>
          <cell r="E316">
            <v>2.9227951171326746E-2</v>
          </cell>
          <cell r="F316">
            <v>105333</v>
          </cell>
          <cell r="G316">
            <v>2.7593816214487664E-2</v>
          </cell>
          <cell r="H316">
            <v>113185</v>
          </cell>
          <cell r="I316">
            <v>2.6141397115952425E-2</v>
          </cell>
          <cell r="J316">
            <v>92282.54</v>
          </cell>
          <cell r="K316">
            <v>2.2024582194767734E-2</v>
          </cell>
          <cell r="L316">
            <v>-0.18467517780624643</v>
          </cell>
          <cell r="M316">
            <v>0.29975408450704211</v>
          </cell>
          <cell r="N316">
            <v>-4.1168149211846909E-3</v>
          </cell>
          <cell r="O316">
            <v>-1.5526190713686938E-4</v>
          </cell>
        </row>
        <row r="317">
          <cell r="A317" t="str">
            <v>Others</v>
          </cell>
          <cell r="B317">
            <v>555273.72000000114</v>
          </cell>
          <cell r="C317">
            <v>0.1734631625842909</v>
          </cell>
          <cell r="D317">
            <v>631857</v>
          </cell>
          <cell r="E317">
            <v>0.16437961658102002</v>
          </cell>
          <cell r="F317">
            <v>665870.20144877955</v>
          </cell>
          <cell r="G317">
            <v>0.17443631114163177</v>
          </cell>
          <cell r="H317">
            <v>720434.99999997206</v>
          </cell>
          <cell r="I317">
            <v>0.16639287388991877</v>
          </cell>
          <cell r="J317">
            <v>726033.00000000652</v>
          </cell>
          <cell r="K317">
            <v>0.17327842823370432</v>
          </cell>
          <cell r="L317">
            <v>7.7703054405111605E-3</v>
          </cell>
          <cell r="M317">
            <v>0.30752271150164479</v>
          </cell>
          <cell r="N317">
            <v>6.8855543437855438E-3</v>
          </cell>
          <cell r="O317">
            <v>-1.847343505865795E-4</v>
          </cell>
        </row>
        <row r="318">
          <cell r="A318" t="str">
            <v>Total</v>
          </cell>
          <cell r="B318">
            <v>3201104.5557305412</v>
          </cell>
          <cell r="C318">
            <v>1</v>
          </cell>
          <cell r="D318">
            <v>3843889</v>
          </cell>
          <cell r="E318">
            <v>1</v>
          </cell>
          <cell r="F318">
            <v>3817268.3032039874</v>
          </cell>
          <cell r="G318">
            <v>1</v>
          </cell>
          <cell r="H318">
            <v>4329722.6807717336</v>
          </cell>
          <cell r="I318">
            <v>1</v>
          </cell>
          <cell r="J318">
            <v>4189979.1416666727</v>
          </cell>
          <cell r="K318">
            <v>1</v>
          </cell>
          <cell r="L318">
            <v>-3.2275401777037804E-2</v>
          </cell>
          <cell r="M318">
            <v>0.30891667820280078</v>
          </cell>
          <cell r="N318">
            <v>0</v>
          </cell>
          <cell r="O318">
            <v>0</v>
          </cell>
        </row>
        <row r="322">
          <cell r="A322" t="str">
            <v>Table II-14: Total Notebook Value of Shipments by Vendor - Quarterly Comparison</v>
          </cell>
        </row>
        <row r="323">
          <cell r="A323" t="str">
            <v>End-user Revenue (US$M)</v>
          </cell>
        </row>
        <row r="325">
          <cell r="B325" t="str">
            <v>4Q 2004</v>
          </cell>
          <cell r="C325" t="str">
            <v>% Share</v>
          </cell>
          <cell r="D325" t="str">
            <v>1Q 2005</v>
          </cell>
          <cell r="E325" t="str">
            <v>% Share</v>
          </cell>
          <cell r="F325" t="str">
            <v>2Q 2005</v>
          </cell>
          <cell r="G325" t="str">
            <v>% Share</v>
          </cell>
          <cell r="H325" t="str">
            <v>3Q 2005</v>
          </cell>
          <cell r="I325" t="str">
            <v>% Share</v>
          </cell>
          <cell r="J325" t="str">
            <v>4Q 2005</v>
          </cell>
          <cell r="K325" t="str">
            <v>% Share</v>
          </cell>
          <cell r="L325" t="str">
            <v>Sequential Growth</v>
          </cell>
          <cell r="M325" t="str">
            <v xml:space="preserve">Year-on-Year Growth </v>
          </cell>
          <cell r="N325" t="str">
            <v>Change in Market Share (Seq)</v>
          </cell>
          <cell r="O325" t="str">
            <v>Change in Market Share (YoY)</v>
          </cell>
        </row>
        <row r="326">
          <cell r="A326" t="str">
            <v>Lenovo</v>
          </cell>
          <cell r="B326">
            <v>777.85446926763427</v>
          </cell>
          <cell r="C326">
            <v>0.15695284641481105</v>
          </cell>
          <cell r="D326">
            <v>780.76509020217463</v>
          </cell>
          <cell r="E326">
            <v>0.13278637744906038</v>
          </cell>
          <cell r="F326">
            <v>792.83188535874001</v>
          </cell>
          <cell r="G326">
            <v>0.14579185892886679</v>
          </cell>
          <cell r="H326">
            <v>812.49538565706678</v>
          </cell>
          <cell r="I326">
            <v>0.13852954882439444</v>
          </cell>
          <cell r="J326">
            <v>855.2534236171258</v>
          </cell>
          <cell r="K326">
            <v>0.15825315346437743</v>
          </cell>
          <cell r="L326">
            <v>5.2625576360018966E-2</v>
          </cell>
          <cell r="M326">
            <v>9.9503129965126114E-2</v>
          </cell>
          <cell r="N326">
            <v>1.9723604639982989E-2</v>
          </cell>
          <cell r="O326">
            <v>1.3003070495663793E-3</v>
          </cell>
        </row>
        <row r="327">
          <cell r="A327" t="str">
            <v>Toshiba</v>
          </cell>
          <cell r="B327">
            <v>694.24764359642791</v>
          </cell>
          <cell r="C327">
            <v>0.14008294364089285</v>
          </cell>
          <cell r="D327">
            <v>872.46682558752946</v>
          </cell>
          <cell r="E327">
            <v>0.1483822863855889</v>
          </cell>
          <cell r="F327">
            <v>734.26768275745269</v>
          </cell>
          <cell r="G327">
            <v>0.13502263518597316</v>
          </cell>
          <cell r="H327">
            <v>882.01639028986961</v>
          </cell>
          <cell r="I327">
            <v>0.15038280187125627</v>
          </cell>
          <cell r="J327">
            <v>608.56078023356122</v>
          </cell>
          <cell r="K327">
            <v>0.11260599476982271</v>
          </cell>
          <cell r="L327">
            <v>-0.31003461281081046</v>
          </cell>
          <cell r="M327">
            <v>-0.12342406078468049</v>
          </cell>
          <cell r="N327">
            <v>-3.7776807101433565E-2</v>
          </cell>
          <cell r="O327">
            <v>-2.7476948871070148E-2</v>
          </cell>
        </row>
        <row r="328">
          <cell r="A328" t="str">
            <v>Fujitsu</v>
          </cell>
          <cell r="B328">
            <v>554.44681535380516</v>
          </cell>
          <cell r="C328">
            <v>0.11187440490936545</v>
          </cell>
          <cell r="D328">
            <v>804.90023582779077</v>
          </cell>
          <cell r="E328">
            <v>0.13689109293525256</v>
          </cell>
          <cell r="F328">
            <v>549.32622366521991</v>
          </cell>
          <cell r="G328">
            <v>0.1010142159838703</v>
          </cell>
          <cell r="H328">
            <v>583.36876295608897</v>
          </cell>
          <cell r="I328">
            <v>9.9463717526466697E-2</v>
          </cell>
          <cell r="J328">
            <v>540.00913860401863</v>
          </cell>
          <cell r="K328">
            <v>9.9921434657624195E-2</v>
          </cell>
          <cell r="L328">
            <v>-7.4326270286319884E-2</v>
          </cell>
          <cell r="M328">
            <v>-2.603978659445183E-2</v>
          </cell>
          <cell r="N328">
            <v>4.577171311574979E-4</v>
          </cell>
          <cell r="O328">
            <v>-1.195297025174126E-2</v>
          </cell>
        </row>
        <row r="329">
          <cell r="A329" t="str">
            <v>Hewlett-Packard</v>
          </cell>
          <cell r="B329">
            <v>454.85634469688318</v>
          </cell>
          <cell r="C329">
            <v>9.1779376259454204E-2</v>
          </cell>
          <cell r="D329">
            <v>480.3658428577466</v>
          </cell>
          <cell r="E329">
            <v>8.1696839323115403E-2</v>
          </cell>
          <cell r="F329">
            <v>527.85404557368679</v>
          </cell>
          <cell r="G329">
            <v>9.7065751224787319E-2</v>
          </cell>
          <cell r="H329">
            <v>588.39417393891915</v>
          </cell>
          <cell r="I329">
            <v>0.10032054444314589</v>
          </cell>
          <cell r="J329">
            <v>536.69604833387166</v>
          </cell>
          <cell r="K329">
            <v>9.9308391823202724E-2</v>
          </cell>
          <cell r="L329">
            <v>-8.7863082088257105E-2</v>
          </cell>
          <cell r="M329">
            <v>0.17992428728575072</v>
          </cell>
          <cell r="N329">
            <v>-1.0121526199431685E-3</v>
          </cell>
          <cell r="O329">
            <v>7.5290155637485201E-3</v>
          </cell>
        </row>
        <row r="330">
          <cell r="A330" t="str">
            <v>NEC</v>
          </cell>
          <cell r="B330">
            <v>504.46051279116205</v>
          </cell>
          <cell r="C330">
            <v>0.10178833768351858</v>
          </cell>
          <cell r="D330">
            <v>720.2835217478455</v>
          </cell>
          <cell r="E330">
            <v>0.12250014862265612</v>
          </cell>
          <cell r="F330">
            <v>562.84377268445053</v>
          </cell>
          <cell r="G330">
            <v>0.10349992403379817</v>
          </cell>
          <cell r="H330">
            <v>585.74436211120178</v>
          </cell>
          <cell r="I330">
            <v>9.9868754508774304E-2</v>
          </cell>
          <cell r="J330">
            <v>508.99979590132244</v>
          </cell>
          <cell r="K330">
            <v>9.4183572482451974E-2</v>
          </cell>
          <cell r="L330">
            <v>-0.13102058026349317</v>
          </cell>
          <cell r="M330">
            <v>8.9982922251827802E-3</v>
          </cell>
          <cell r="N330">
            <v>-5.6851820263223302E-3</v>
          </cell>
          <cell r="O330">
            <v>-7.6047652010666072E-3</v>
          </cell>
        </row>
        <row r="331">
          <cell r="A331" t="str">
            <v>Dell</v>
          </cell>
          <cell r="B331">
            <v>377.98332839777549</v>
          </cell>
          <cell r="C331">
            <v>7.6268198786890506E-2</v>
          </cell>
          <cell r="D331">
            <v>422.62954911843076</v>
          </cell>
          <cell r="E331">
            <v>7.1877505199207034E-2</v>
          </cell>
          <cell r="F331">
            <v>492.2565469618205</v>
          </cell>
          <cell r="G331">
            <v>9.051981684489864E-2</v>
          </cell>
          <cell r="H331">
            <v>422.71232979946092</v>
          </cell>
          <cell r="I331">
            <v>7.2071976485468703E-2</v>
          </cell>
          <cell r="J331">
            <v>445.19455646882869</v>
          </cell>
          <cell r="K331">
            <v>8.2377270316437948E-2</v>
          </cell>
          <cell r="L331">
            <v>5.3185642065452843E-2</v>
          </cell>
          <cell r="M331">
            <v>0.17781532417303492</v>
          </cell>
          <cell r="N331">
            <v>1.0305293830969245E-2</v>
          </cell>
          <cell r="O331">
            <v>6.1090715295474413E-3</v>
          </cell>
        </row>
        <row r="332">
          <cell r="A332" t="str">
            <v>Sony</v>
          </cell>
          <cell r="B332">
            <v>352.58124314683693</v>
          </cell>
          <cell r="C332">
            <v>7.1142651859378125E-2</v>
          </cell>
          <cell r="D332">
            <v>366.28887579043482</v>
          </cell>
          <cell r="E332">
            <v>6.2295527203330904E-2</v>
          </cell>
          <cell r="F332">
            <v>307.18053855797478</v>
          </cell>
          <cell r="G332">
            <v>5.6486655708698645E-2</v>
          </cell>
          <cell r="H332">
            <v>368.69420580970194</v>
          </cell>
          <cell r="I332">
            <v>6.286194714039138E-2</v>
          </cell>
          <cell r="J332">
            <v>368.17891956687885</v>
          </cell>
          <cell r="K332">
            <v>6.8126561615086678E-2</v>
          </cell>
          <cell r="L332">
            <v>-1.3975978865505834E-3</v>
          </cell>
          <cell r="M332">
            <v>4.4238531468181463E-2</v>
          </cell>
          <cell r="N332">
            <v>5.2646144746952978E-3</v>
          </cell>
          <cell r="O332">
            <v>-3.0160902442914472E-3</v>
          </cell>
        </row>
        <row r="333">
          <cell r="A333" t="str">
            <v>Acer</v>
          </cell>
          <cell r="B333">
            <v>202.45687600172471</v>
          </cell>
          <cell r="C333">
            <v>4.0851064331659706E-2</v>
          </cell>
          <cell r="D333">
            <v>211.16722696138839</v>
          </cell>
          <cell r="E333">
            <v>3.5913658866209668E-2</v>
          </cell>
          <cell r="F333">
            <v>269.27833076302619</v>
          </cell>
          <cell r="G333">
            <v>4.9516914160736787E-2</v>
          </cell>
          <cell r="H333">
            <v>329.33233789008506</v>
          </cell>
          <cell r="I333">
            <v>5.6150792960259932E-2</v>
          </cell>
          <cell r="J333">
            <v>309.52866076630909</v>
          </cell>
          <cell r="K333">
            <v>5.7274119344306436E-2</v>
          </cell>
          <cell r="L333">
            <v>-6.0132804602946344E-2</v>
          </cell>
          <cell r="M333">
            <v>0.52886217983365635</v>
          </cell>
          <cell r="N333">
            <v>1.1233263840465038E-3</v>
          </cell>
          <cell r="O333">
            <v>1.642305501264673E-2</v>
          </cell>
        </row>
        <row r="334">
          <cell r="A334" t="str">
            <v>ASUS</v>
          </cell>
          <cell r="B334">
            <v>149.36456425967714</v>
          </cell>
          <cell r="C334">
            <v>3.013827706889249E-2</v>
          </cell>
          <cell r="D334">
            <v>155.21505264780706</v>
          </cell>
          <cell r="E334">
            <v>2.6397753722993085E-2</v>
          </cell>
          <cell r="F334">
            <v>166.91811304607211</v>
          </cell>
          <cell r="G334">
            <v>3.0694151483166399E-2</v>
          </cell>
          <cell r="H334">
            <v>242.10150225585639</v>
          </cell>
          <cell r="I334">
            <v>4.1278033659341309E-2</v>
          </cell>
          <cell r="J334">
            <v>217.28582456651114</v>
          </cell>
          <cell r="K334">
            <v>4.0205822030303442E-2</v>
          </cell>
          <cell r="L334">
            <v>-0.10250113055110122</v>
          </cell>
          <cell r="M334">
            <v>0.45473476686712511</v>
          </cell>
          <cell r="N334">
            <v>-1.0722116290378669E-3</v>
          </cell>
          <cell r="O334">
            <v>1.0067544961410952E-2</v>
          </cell>
        </row>
        <row r="335">
          <cell r="A335" t="str">
            <v>Samsung</v>
          </cell>
          <cell r="B335">
            <v>122.38498384478758</v>
          </cell>
          <cell r="C335">
            <v>2.4694428497602425E-2</v>
          </cell>
          <cell r="D335">
            <v>186.23760651146588</v>
          </cell>
          <cell r="E335">
            <v>3.1673825358966103E-2</v>
          </cell>
          <cell r="F335">
            <v>160.28314023572119</v>
          </cell>
          <cell r="G335">
            <v>2.9474063040928922E-2</v>
          </cell>
          <cell r="H335">
            <v>163.93301070357649</v>
          </cell>
          <cell r="I335">
            <v>2.7950393825099451E-2</v>
          </cell>
          <cell r="J335">
            <v>147.40993602929188</v>
          </cell>
          <cell r="K335">
            <v>2.7276227822574554E-2</v>
          </cell>
          <cell r="L335">
            <v>-0.10079162581941237</v>
          </cell>
          <cell r="M335">
            <v>0.2044773092117389</v>
          </cell>
          <cell r="N335">
            <v>-6.7416600252489731E-4</v>
          </cell>
          <cell r="O335">
            <v>2.5817993249721283E-3</v>
          </cell>
        </row>
        <row r="336">
          <cell r="A336" t="str">
            <v>Others</v>
          </cell>
          <cell r="B336">
            <v>765.33876821593185</v>
          </cell>
          <cell r="C336">
            <v>0.1544274705475347</v>
          </cell>
          <cell r="D336">
            <v>879.53852268763058</v>
          </cell>
          <cell r="E336">
            <v>0.14958498493361991</v>
          </cell>
          <cell r="F336">
            <v>875.06779572787582</v>
          </cell>
          <cell r="G336">
            <v>0.16091401340427497</v>
          </cell>
          <cell r="H336">
            <v>886.34889328224017</v>
          </cell>
          <cell r="I336">
            <v>0.15112148875540155</v>
          </cell>
          <cell r="J336">
            <v>867.22023807276582</v>
          </cell>
          <cell r="K336">
            <v>0.16046745167381193</v>
          </cell>
          <cell r="L336">
            <v>-2.1581405871269221E-2</v>
          </cell>
          <cell r="M336">
            <v>0.13311944211885174</v>
          </cell>
          <cell r="N336">
            <v>9.3459629184103887E-3</v>
          </cell>
          <cell r="O336">
            <v>6.0399811262772385E-3</v>
          </cell>
        </row>
        <row r="337">
          <cell r="A337" t="str">
            <v>Total</v>
          </cell>
          <cell r="B337">
            <v>4955.9755495726458</v>
          </cell>
          <cell r="C337">
            <v>1</v>
          </cell>
          <cell r="D337">
            <v>5879.8583499402439</v>
          </cell>
          <cell r="E337">
            <v>1</v>
          </cell>
          <cell r="F337">
            <v>5438.1080753320402</v>
          </cell>
          <cell r="G337">
            <v>1</v>
          </cell>
          <cell r="H337">
            <v>5865.1413546940676</v>
          </cell>
          <cell r="I337">
            <v>1</v>
          </cell>
          <cell r="J337">
            <v>5404.3373221604852</v>
          </cell>
          <cell r="K337">
            <v>1</v>
          </cell>
          <cell r="L337">
            <v>-7.8566568930991898E-2</v>
          </cell>
          <cell r="M337">
            <v>9.0468923444648963E-2</v>
          </cell>
          <cell r="N337">
            <v>0</v>
          </cell>
          <cell r="O337">
            <v>0</v>
          </cell>
        </row>
        <row r="340">
          <cell r="A340" t="str">
            <v>IDC PC Tracker</v>
          </cell>
          <cell r="M340" t="str">
            <v>( Top )</v>
          </cell>
          <cell r="N340" t="str">
            <v xml:space="preserve"> ( Contents Page )</v>
          </cell>
        </row>
        <row r="341">
          <cell r="A341" t="str">
            <v>Asia Pacific</v>
          </cell>
        </row>
        <row r="343">
          <cell r="A343" t="str">
            <v>Table II-15: x86 Server Unit Shipments by Vendor - Quarterly Comparison</v>
          </cell>
        </row>
        <row r="344">
          <cell r="A344" t="str">
            <v>Units</v>
          </cell>
        </row>
        <row r="346">
          <cell r="B346" t="str">
            <v>4Q 2004</v>
          </cell>
          <cell r="C346" t="str">
            <v>% Share</v>
          </cell>
          <cell r="D346" t="str">
            <v>1Q 2005</v>
          </cell>
          <cell r="E346" t="str">
            <v>% Share</v>
          </cell>
          <cell r="F346" t="str">
            <v>2Q 2005</v>
          </cell>
          <cell r="G346" t="str">
            <v>% Share</v>
          </cell>
          <cell r="H346" t="str">
            <v>3Q 2005</v>
          </cell>
          <cell r="I346" t="str">
            <v>% Share</v>
          </cell>
          <cell r="J346" t="str">
            <v>4Q 2005</v>
          </cell>
          <cell r="K346" t="str">
            <v>% Share</v>
          </cell>
          <cell r="L346" t="str">
            <v>Sequential Growth</v>
          </cell>
          <cell r="M346" t="str">
            <v xml:space="preserve">Year-on-Year Growth </v>
          </cell>
          <cell r="N346" t="str">
            <v>Change in Market Share (Seq)</v>
          </cell>
          <cell r="O346" t="str">
            <v>Change in Market Share (YoY)</v>
          </cell>
        </row>
        <row r="347">
          <cell r="A347" t="str">
            <v>Hewlett-Packard</v>
          </cell>
          <cell r="B347">
            <v>86401.000000000087</v>
          </cell>
          <cell r="C347">
            <v>0.2542499565955621</v>
          </cell>
          <cell r="D347">
            <v>91703</v>
          </cell>
          <cell r="E347">
            <v>0.26537888324579301</v>
          </cell>
          <cell r="F347">
            <v>90618.000000000058</v>
          </cell>
          <cell r="G347">
            <v>0.26189416490852885</v>
          </cell>
          <cell r="H347">
            <v>94780.000000000146</v>
          </cell>
          <cell r="I347">
            <v>0.24679528073679341</v>
          </cell>
          <cell r="J347">
            <v>104386</v>
          </cell>
          <cell r="K347">
            <v>0.25321043056397818</v>
          </cell>
          <cell r="L347">
            <v>0.10135049588520606</v>
          </cell>
          <cell r="M347">
            <v>0.20815731299406126</v>
          </cell>
          <cell r="N347">
            <v>6.415149827184774E-3</v>
          </cell>
          <cell r="O347">
            <v>-1.039526031583915E-3</v>
          </cell>
        </row>
        <row r="348">
          <cell r="A348" t="str">
            <v>IBM</v>
          </cell>
          <cell r="B348">
            <v>73644.000000000087</v>
          </cell>
          <cell r="C348">
            <v>0.21671026728305898</v>
          </cell>
          <cell r="D348">
            <v>58651</v>
          </cell>
          <cell r="E348">
            <v>0.1697298548711493</v>
          </cell>
          <cell r="F348">
            <v>64552</v>
          </cell>
          <cell r="G348">
            <v>0.18656108204965174</v>
          </cell>
          <cell r="H348">
            <v>76050</v>
          </cell>
          <cell r="I348">
            <v>0.1980247003590748</v>
          </cell>
          <cell r="J348">
            <v>87659.000000000189</v>
          </cell>
          <cell r="K348">
            <v>0.21263553668890284</v>
          </cell>
          <cell r="L348">
            <v>0.15264957264957513</v>
          </cell>
          <cell r="M348">
            <v>0.19030742490902286</v>
          </cell>
          <cell r="N348">
            <v>1.4610836329828042E-2</v>
          </cell>
          <cell r="O348">
            <v>-4.0747305941561396E-3</v>
          </cell>
        </row>
        <row r="349">
          <cell r="A349" t="str">
            <v>Dell</v>
          </cell>
          <cell r="B349">
            <v>62829</v>
          </cell>
          <cell r="C349">
            <v>0.1848852504362514</v>
          </cell>
          <cell r="D349">
            <v>69000</v>
          </cell>
          <cell r="E349">
            <v>0.19967877761861352</v>
          </cell>
          <cell r="F349">
            <v>80247.000000000058</v>
          </cell>
          <cell r="G349">
            <v>0.23192104274442951</v>
          </cell>
          <cell r="H349">
            <v>73198</v>
          </cell>
          <cell r="I349">
            <v>0.19059844861122363</v>
          </cell>
          <cell r="J349">
            <v>85500</v>
          </cell>
          <cell r="K349">
            <v>0.20739842328684052</v>
          </cell>
          <cell r="L349">
            <v>0.16806470122134476</v>
          </cell>
          <cell r="M349">
            <v>0.36083655636728262</v>
          </cell>
          <cell r="N349">
            <v>1.6799974675616891E-2</v>
          </cell>
          <cell r="O349">
            <v>2.2513172850589125E-2</v>
          </cell>
        </row>
        <row r="350">
          <cell r="A350" t="str">
            <v>NEC</v>
          </cell>
          <cell r="B350">
            <v>25646</v>
          </cell>
          <cell r="C350">
            <v>7.5467811562942327E-2</v>
          </cell>
          <cell r="D350">
            <v>31159</v>
          </cell>
          <cell r="E350">
            <v>9.0170884519106945E-2</v>
          </cell>
          <cell r="F350">
            <v>24291</v>
          </cell>
          <cell r="G350">
            <v>7.0203173318690207E-2</v>
          </cell>
          <cell r="H350">
            <v>33693</v>
          </cell>
          <cell r="I350">
            <v>8.7732363303067815E-2</v>
          </cell>
          <cell r="J350">
            <v>29475</v>
          </cell>
          <cell r="K350">
            <v>7.1497877501516066E-2</v>
          </cell>
          <cell r="L350">
            <v>-0.12518920844092241</v>
          </cell>
          <cell r="M350">
            <v>0.14930203540513132</v>
          </cell>
          <cell r="N350">
            <v>-1.6234485801551748E-2</v>
          </cell>
          <cell r="O350">
            <v>-3.9699340614262613E-3</v>
          </cell>
        </row>
        <row r="351">
          <cell r="A351" t="str">
            <v>Fujitsu</v>
          </cell>
          <cell r="B351">
            <v>17415</v>
          </cell>
          <cell r="C351">
            <v>5.1246663743610719E-2</v>
          </cell>
          <cell r="D351">
            <v>25012</v>
          </cell>
          <cell r="E351">
            <v>7.2382109939083505E-2</v>
          </cell>
          <cell r="F351">
            <v>16225</v>
          </cell>
          <cell r="G351">
            <v>4.6891708332129127E-2</v>
          </cell>
          <cell r="H351">
            <v>23969</v>
          </cell>
          <cell r="I351">
            <v>6.2412281958010039E-2</v>
          </cell>
          <cell r="J351">
            <v>21236</v>
          </cell>
          <cell r="K351">
            <v>5.1512431776834448E-2</v>
          </cell>
          <cell r="L351">
            <v>-0.11402227877675331</v>
          </cell>
          <cell r="M351">
            <v>0.21940855584266439</v>
          </cell>
          <cell r="N351">
            <v>-1.0899850181175591E-2</v>
          </cell>
          <cell r="O351">
            <v>2.6576803322372888E-4</v>
          </cell>
        </row>
        <row r="352">
          <cell r="A352" t="str">
            <v>Lenovo</v>
          </cell>
          <cell r="B352">
            <v>9022</v>
          </cell>
          <cell r="C352">
            <v>2.6548802773175763E-2</v>
          </cell>
          <cell r="D352">
            <v>6000</v>
          </cell>
          <cell r="E352">
            <v>1.7363371966835961E-2</v>
          </cell>
          <cell r="F352">
            <v>7043</v>
          </cell>
          <cell r="G352">
            <v>2.0354903037484467E-2</v>
          </cell>
          <cell r="H352">
            <v>9500</v>
          </cell>
          <cell r="I352">
            <v>2.4736813325591196E-2</v>
          </cell>
          <cell r="J352">
            <v>13200</v>
          </cell>
          <cell r="K352">
            <v>3.2019405700424497E-2</v>
          </cell>
          <cell r="L352">
            <v>0.38947368421052642</v>
          </cell>
          <cell r="M352">
            <v>0.46309022389714039</v>
          </cell>
          <cell r="N352">
            <v>7.2825923748333007E-3</v>
          </cell>
          <cell r="O352">
            <v>5.4706029272487341E-3</v>
          </cell>
        </row>
        <row r="353">
          <cell r="A353" t="str">
            <v>Hitachi</v>
          </cell>
          <cell r="B353">
            <v>6211</v>
          </cell>
          <cell r="C353">
            <v>1.8276946799400871E-2</v>
          </cell>
          <cell r="D353">
            <v>7620</v>
          </cell>
          <cell r="E353">
            <v>2.2051482397881669E-2</v>
          </cell>
          <cell r="F353">
            <v>5500</v>
          </cell>
          <cell r="G353">
            <v>1.5895494349874282E-2</v>
          </cell>
          <cell r="H353">
            <v>7260</v>
          </cell>
          <cell r="I353">
            <v>1.8904133130925482E-2</v>
          </cell>
          <cell r="J353">
            <v>7125</v>
          </cell>
          <cell r="K353">
            <v>1.7283201940570043E-2</v>
          </cell>
          <cell r="L353">
            <v>-1.8595041322314043E-2</v>
          </cell>
          <cell r="M353">
            <v>0.14715826758976003</v>
          </cell>
          <cell r="N353">
            <v>-1.6209311903554388E-3</v>
          </cell>
          <cell r="O353">
            <v>-9.9374485883082717E-4</v>
          </cell>
        </row>
        <row r="354">
          <cell r="A354" t="str">
            <v>Langchao</v>
          </cell>
          <cell r="B354">
            <v>5253</v>
          </cell>
          <cell r="C354">
            <v>1.545786532559214E-2</v>
          </cell>
          <cell r="D354">
            <v>4250</v>
          </cell>
          <cell r="E354">
            <v>1.2299055143175471E-2</v>
          </cell>
          <cell r="F354">
            <v>4950</v>
          </cell>
          <cell r="G354">
            <v>1.4305944914886853E-2</v>
          </cell>
          <cell r="H354">
            <v>6132</v>
          </cell>
          <cell r="I354">
            <v>1.5966962032897391E-2</v>
          </cell>
          <cell r="J354">
            <v>6402</v>
          </cell>
          <cell r="K354">
            <v>1.5529411764705882E-2</v>
          </cell>
          <cell r="L354">
            <v>4.4031311154598907E-2</v>
          </cell>
          <cell r="M354">
            <v>0.21873215305539695</v>
          </cell>
          <cell r="N354">
            <v>-4.3755026819150902E-4</v>
          </cell>
          <cell r="O354">
            <v>7.1546439113742352E-5</v>
          </cell>
        </row>
        <row r="355">
          <cell r="A355" t="str">
            <v>Dawning</v>
          </cell>
          <cell r="B355">
            <v>4000</v>
          </cell>
          <cell r="C355">
            <v>1.1770695088971741E-2</v>
          </cell>
          <cell r="D355">
            <v>3480</v>
          </cell>
          <cell r="E355">
            <v>1.0070755740764856E-2</v>
          </cell>
          <cell r="F355">
            <v>3500</v>
          </cell>
          <cell r="G355">
            <v>1.0115314586283633E-2</v>
          </cell>
          <cell r="H355">
            <v>5280</v>
          </cell>
          <cell r="I355">
            <v>1.3748460458854897E-2</v>
          </cell>
          <cell r="J355">
            <v>5450</v>
          </cell>
          <cell r="K355">
            <v>1.3220133414190418E-2</v>
          </cell>
          <cell r="L355">
            <v>3.2196969696969724E-2</v>
          </cell>
          <cell r="M355">
            <v>0.36249999999999999</v>
          </cell>
          <cell r="N355">
            <v>-5.2832704466447902E-4</v>
          </cell>
          <cell r="O355">
            <v>1.4494383252186775E-3</v>
          </cell>
        </row>
        <row r="356">
          <cell r="A356" t="str">
            <v>Acer</v>
          </cell>
          <cell r="B356">
            <v>4837.9999999999945</v>
          </cell>
          <cell r="C356">
            <v>1.4236655710111306E-2</v>
          </cell>
          <cell r="D356">
            <v>4115</v>
          </cell>
          <cell r="E356">
            <v>1.1908379273921662E-2</v>
          </cell>
          <cell r="F356">
            <v>5389</v>
          </cell>
          <cell r="G356">
            <v>1.5574694372995E-2</v>
          </cell>
          <cell r="H356">
            <v>6082.9999999999927</v>
          </cell>
          <cell r="I356">
            <v>1.5839372153639061E-2</v>
          </cell>
          <cell r="J356">
            <v>5268</v>
          </cell>
          <cell r="K356">
            <v>1.2778653729533049E-2</v>
          </cell>
          <cell r="L356">
            <v>-0.13397994410652536</v>
          </cell>
          <cell r="M356">
            <v>8.887970235634679E-2</v>
          </cell>
          <cell r="N356">
            <v>-3.0607184241060112E-3</v>
          </cell>
          <cell r="O356">
            <v>-1.4580019805782562E-3</v>
          </cell>
        </row>
        <row r="357">
          <cell r="A357" t="str">
            <v>Others</v>
          </cell>
          <cell r="B357">
            <v>44567.999999999825</v>
          </cell>
          <cell r="C357">
            <v>0.13114908468132264</v>
          </cell>
          <cell r="D357">
            <v>44565</v>
          </cell>
          <cell r="E357">
            <v>0.1289664452836741</v>
          </cell>
          <cell r="F357">
            <v>43694.999999999884</v>
          </cell>
          <cell r="G357">
            <v>0.12628247738504633</v>
          </cell>
          <cell r="H357">
            <v>48097.999999999069</v>
          </cell>
          <cell r="I357">
            <v>0.12524118392992237</v>
          </cell>
          <cell r="J357">
            <v>46548.999999999825</v>
          </cell>
          <cell r="K357">
            <v>0.11291449363250412</v>
          </cell>
          <cell r="L357">
            <v>-3.2205081292346338E-2</v>
          </cell>
          <cell r="M357">
            <v>4.4448931969125915E-2</v>
          </cell>
          <cell r="N357">
            <v>-1.2326690297418244E-2</v>
          </cell>
          <cell r="O357">
            <v>-1.8234591048818513E-2</v>
          </cell>
        </row>
        <row r="358">
          <cell r="A358" t="str">
            <v>Total</v>
          </cell>
          <cell r="B358">
            <v>339827</v>
          </cell>
          <cell r="C358">
            <v>1</v>
          </cell>
          <cell r="D358">
            <v>345555</v>
          </cell>
          <cell r="E358">
            <v>1</v>
          </cell>
          <cell r="F358">
            <v>346010</v>
          </cell>
          <cell r="G358">
            <v>1</v>
          </cell>
          <cell r="H358">
            <v>384042.99999999919</v>
          </cell>
          <cell r="I358">
            <v>1</v>
          </cell>
          <cell r="J358">
            <v>412250</v>
          </cell>
          <cell r="K358">
            <v>1</v>
          </cell>
          <cell r="L358">
            <v>7.3447504576312772E-2</v>
          </cell>
          <cell r="M358">
            <v>0.21311726260715003</v>
          </cell>
          <cell r="N358">
            <v>0</v>
          </cell>
          <cell r="O358">
            <v>0</v>
          </cell>
        </row>
        <row r="362">
          <cell r="A362" t="str">
            <v>Table II-16: x86 Server Value of Shipments by Vendor - Quarterly Comparison</v>
          </cell>
        </row>
        <row r="363">
          <cell r="A363" t="str">
            <v>End-user Revenue (US$M)</v>
          </cell>
        </row>
        <row r="365">
          <cell r="B365" t="str">
            <v>4Q 2004</v>
          </cell>
          <cell r="C365" t="str">
            <v>% Share</v>
          </cell>
          <cell r="D365" t="str">
            <v>1Q 2005</v>
          </cell>
          <cell r="E365" t="str">
            <v>% Share</v>
          </cell>
          <cell r="F365" t="str">
            <v>2Q 2005</v>
          </cell>
          <cell r="G365" t="str">
            <v>% Share</v>
          </cell>
          <cell r="H365" t="str">
            <v>3Q 2005</v>
          </cell>
          <cell r="I365" t="str">
            <v>% Share</v>
          </cell>
          <cell r="J365" t="str">
            <v>4Q 2005</v>
          </cell>
          <cell r="K365" t="str">
            <v>% Share</v>
          </cell>
          <cell r="L365" t="str">
            <v>Sequential Growth</v>
          </cell>
          <cell r="M365" t="str">
            <v xml:space="preserve">Year-on-Year Growth </v>
          </cell>
          <cell r="N365" t="str">
            <v>Change in Market Share (Seq)</v>
          </cell>
          <cell r="O365" t="str">
            <v>Change in Market Share (YoY)</v>
          </cell>
        </row>
        <row r="366">
          <cell r="A366" t="str">
            <v>Hewlett-Packard</v>
          </cell>
          <cell r="B366">
            <v>406.70662524792277</v>
          </cell>
          <cell r="C366">
            <v>0.28053123091469917</v>
          </cell>
          <cell r="D366">
            <v>445.99944551076538</v>
          </cell>
          <cell r="E366">
            <v>0.2827746759585919</v>
          </cell>
          <cell r="F366">
            <v>424.98800799974379</v>
          </cell>
          <cell r="G366">
            <v>0.30209767302229662</v>
          </cell>
          <cell r="H366">
            <v>410.28751893389068</v>
          </cell>
          <cell r="I366">
            <v>0.25307082965272487</v>
          </cell>
          <cell r="J366">
            <v>453.33092608231402</v>
          </cell>
          <cell r="K366">
            <v>0.28256748233698309</v>
          </cell>
          <cell r="L366">
            <v>0.10491034984507763</v>
          </cell>
          <cell r="M366">
            <v>0.11463865582708355</v>
          </cell>
          <cell r="N366">
            <v>2.9496652684258218E-2</v>
          </cell>
          <cell r="O366">
            <v>2.036251422283919E-3</v>
          </cell>
        </row>
        <row r="367">
          <cell r="A367" t="str">
            <v>IBM</v>
          </cell>
          <cell r="B367">
            <v>355.3643092666577</v>
          </cell>
          <cell r="C367">
            <v>0.24511719483536118</v>
          </cell>
          <cell r="D367">
            <v>304.14534284255274</v>
          </cell>
          <cell r="E367">
            <v>0.19283566747067121</v>
          </cell>
          <cell r="F367">
            <v>321.05653022819416</v>
          </cell>
          <cell r="G367">
            <v>0.22821921763639166</v>
          </cell>
          <cell r="H367">
            <v>347.89565013423038</v>
          </cell>
          <cell r="I367">
            <v>0.21458669042825543</v>
          </cell>
          <cell r="J367">
            <v>366.26429303047058</v>
          </cell>
          <cell r="K367">
            <v>0.22829763688516366</v>
          </cell>
          <cell r="L367">
            <v>5.2799288778554443E-2</v>
          </cell>
          <cell r="M367">
            <v>3.0672702574736643E-2</v>
          </cell>
          <cell r="N367">
            <v>1.3710946456908235E-2</v>
          </cell>
          <cell r="O367">
            <v>-1.6819557950197517E-2</v>
          </cell>
        </row>
        <row r="368">
          <cell r="A368" t="str">
            <v>Dell</v>
          </cell>
          <cell r="B368">
            <v>178.51603737591412</v>
          </cell>
          <cell r="C368">
            <v>0.12313377898024641</v>
          </cell>
          <cell r="D368">
            <v>199.23116767568601</v>
          </cell>
          <cell r="E368">
            <v>0.12631748637226534</v>
          </cell>
          <cell r="F368">
            <v>196.19980524459046</v>
          </cell>
          <cell r="G368">
            <v>0.13946629903932323</v>
          </cell>
          <cell r="H368">
            <v>194.8656907294783</v>
          </cell>
          <cell r="I368">
            <v>0.12019576455043574</v>
          </cell>
          <cell r="J368">
            <v>225.32907261750381</v>
          </cell>
          <cell r="K368">
            <v>0.14045075039794269</v>
          </cell>
          <cell r="L368">
            <v>0.1563301460302533</v>
          </cell>
          <cell r="M368">
            <v>0.26223434000504997</v>
          </cell>
          <cell r="N368">
            <v>2.0254985847506957E-2</v>
          </cell>
          <cell r="O368">
            <v>1.7316971417696281E-2</v>
          </cell>
        </row>
        <row r="369">
          <cell r="A369" t="str">
            <v>NEC</v>
          </cell>
          <cell r="B369">
            <v>175.72835198044507</v>
          </cell>
          <cell r="C369">
            <v>0.12121093640319927</v>
          </cell>
          <cell r="D369">
            <v>197.92942607142646</v>
          </cell>
          <cell r="E369">
            <v>0.12549215000911187</v>
          </cell>
          <cell r="F369">
            <v>154.46174293473038</v>
          </cell>
          <cell r="G369">
            <v>0.10979729364876183</v>
          </cell>
          <cell r="H369">
            <v>206.28637624977048</v>
          </cell>
          <cell r="I369">
            <v>0.12724019614156321</v>
          </cell>
          <cell r="J369">
            <v>168.97246248280797</v>
          </cell>
          <cell r="K369">
            <v>0.10532289010297487</v>
          </cell>
          <cell r="L369">
            <v>-0.18088404307312578</v>
          </cell>
          <cell r="M369">
            <v>-3.8445074010532432E-2</v>
          </cell>
          <cell r="N369">
            <v>-2.1917306038588338E-2</v>
          </cell>
          <cell r="O369">
            <v>-1.5888046300224404E-2</v>
          </cell>
        </row>
        <row r="370">
          <cell r="A370" t="str">
            <v>Fujitsu</v>
          </cell>
          <cell r="B370">
            <v>101.44505708487277</v>
          </cell>
          <cell r="C370">
            <v>6.9973059123104683E-2</v>
          </cell>
          <cell r="D370">
            <v>144.49908819912199</v>
          </cell>
          <cell r="E370">
            <v>9.161599471278363E-2</v>
          </cell>
          <cell r="F370">
            <v>89.727382754350558</v>
          </cell>
          <cell r="G370">
            <v>6.3781643308125038E-2</v>
          </cell>
          <cell r="H370">
            <v>155.7616804160368</v>
          </cell>
          <cell r="I370">
            <v>9.6075887936870261E-2</v>
          </cell>
          <cell r="J370">
            <v>112.50031493358249</v>
          </cell>
          <cell r="K370">
            <v>7.0123013727786135E-2</v>
          </cell>
          <cell r="L370">
            <v>-0.27774074706246066</v>
          </cell>
          <cell r="M370">
            <v>0.10897778725148211</v>
          </cell>
          <cell r="N370">
            <v>-2.5952874209084126E-2</v>
          </cell>
          <cell r="O370">
            <v>1.499546046814515E-4</v>
          </cell>
        </row>
        <row r="371">
          <cell r="A371" t="str">
            <v>Hitachi</v>
          </cell>
          <cell r="B371">
            <v>48.100294816203991</v>
          </cell>
          <cell r="C371">
            <v>3.3177809444151773E-2</v>
          </cell>
          <cell r="D371">
            <v>55.694781255624612</v>
          </cell>
          <cell r="E371">
            <v>3.5311868390571266E-2</v>
          </cell>
          <cell r="F371">
            <v>37.596137530046633</v>
          </cell>
          <cell r="G371">
            <v>2.6724767402049068E-2</v>
          </cell>
          <cell r="H371">
            <v>47.370636241079545</v>
          </cell>
          <cell r="I371">
            <v>2.92188420594853E-2</v>
          </cell>
          <cell r="J371">
            <v>45.653796443956779</v>
          </cell>
          <cell r="K371">
            <v>2.8456647402766422E-2</v>
          </cell>
          <cell r="L371">
            <v>-3.6242700823890028E-2</v>
          </cell>
          <cell r="M371">
            <v>-5.0862440273921949E-2</v>
          </cell>
          <cell r="N371">
            <v>-7.6219465671887796E-4</v>
          </cell>
          <cell r="O371">
            <v>-4.721162041385351E-3</v>
          </cell>
        </row>
        <row r="372">
          <cell r="A372" t="str">
            <v>NCR</v>
          </cell>
          <cell r="B372">
            <v>2.2901956318544876</v>
          </cell>
          <cell r="C372">
            <v>1.5796924853337829E-3</v>
          </cell>
          <cell r="D372">
            <v>2.0484324550152064</v>
          </cell>
          <cell r="E372">
            <v>1.2987568247458871E-3</v>
          </cell>
          <cell r="F372">
            <v>3.3625813065700894</v>
          </cell>
          <cell r="G372">
            <v>2.3902509457718866E-3</v>
          </cell>
          <cell r="H372">
            <v>24.124643296591969</v>
          </cell>
          <cell r="I372">
            <v>1.4880402674711414E-2</v>
          </cell>
          <cell r="J372">
            <v>28.546461213368211</v>
          </cell>
          <cell r="K372">
            <v>1.7793407002696191E-2</v>
          </cell>
          <cell r="L372">
            <v>0.18329049936257102</v>
          </cell>
          <cell r="M372">
            <v>11.464638748023763</v>
          </cell>
          <cell r="N372">
            <v>2.9130043279847768E-3</v>
          </cell>
          <cell r="O372">
            <v>1.6213714517362407E-2</v>
          </cell>
        </row>
        <row r="373">
          <cell r="A373" t="str">
            <v>Lenovo</v>
          </cell>
          <cell r="B373">
            <v>17.562458488198086</v>
          </cell>
          <cell r="C373">
            <v>1.2113936168556867E-2</v>
          </cell>
          <cell r="D373">
            <v>11.615445087793399</v>
          </cell>
          <cell r="E373">
            <v>7.364479381928548E-3</v>
          </cell>
          <cell r="F373">
            <v>13.407826522657336</v>
          </cell>
          <cell r="G373">
            <v>9.5307940848623988E-3</v>
          </cell>
          <cell r="H373">
            <v>19.8452536800785</v>
          </cell>
          <cell r="I373">
            <v>1.2240817918459492E-2</v>
          </cell>
          <cell r="J373">
            <v>27.498825561741413</v>
          </cell>
          <cell r="K373">
            <v>1.7140401104676125E-2</v>
          </cell>
          <cell r="L373">
            <v>0.3856625873896431</v>
          </cell>
          <cell r="M373">
            <v>0.56577312796044654</v>
          </cell>
          <cell r="N373">
            <v>4.8995831862166331E-3</v>
          </cell>
          <cell r="O373">
            <v>5.0264649361192581E-3</v>
          </cell>
        </row>
        <row r="374">
          <cell r="A374" t="str">
            <v>Toshiba</v>
          </cell>
          <cell r="B374">
            <v>21.064678719520153</v>
          </cell>
          <cell r="C374">
            <v>1.4529638523610057E-2</v>
          </cell>
          <cell r="D374">
            <v>36.772546172102679</v>
          </cell>
          <cell r="E374">
            <v>2.3314703488208043E-2</v>
          </cell>
          <cell r="F374">
            <v>16.95965143451696</v>
          </cell>
          <cell r="G374">
            <v>1.205556659763425E-2</v>
          </cell>
          <cell r="H374">
            <v>30.058291767581139</v>
          </cell>
          <cell r="I374">
            <v>1.8540356419643168E-2</v>
          </cell>
          <cell r="J374">
            <v>16.482684640150918</v>
          </cell>
          <cell r="K374">
            <v>1.0273886984000342E-2</v>
          </cell>
          <cell r="L374">
            <v>-0.451642669264125</v>
          </cell>
          <cell r="M374">
            <v>-0.2175202451639201</v>
          </cell>
          <cell r="N374">
            <v>-8.2664694356428259E-3</v>
          </cell>
          <cell r="O374">
            <v>-4.2557515396097149E-3</v>
          </cell>
        </row>
        <row r="375">
          <cell r="A375" t="str">
            <v>Sun Microsystems</v>
          </cell>
          <cell r="B375">
            <v>11.809846836038897</v>
          </cell>
          <cell r="C375">
            <v>8.145996804965935E-3</v>
          </cell>
          <cell r="D375">
            <v>15.552101512715367</v>
          </cell>
          <cell r="E375">
            <v>9.860416890646255E-3</v>
          </cell>
          <cell r="F375">
            <v>16.478497904964108</v>
          </cell>
          <cell r="G375">
            <v>1.1713544331338987E-2</v>
          </cell>
          <cell r="H375">
            <v>17.18944699930406</v>
          </cell>
          <cell r="I375">
            <v>1.0602680833891895E-2</v>
          </cell>
          <cell r="J375">
            <v>16.281909110967256</v>
          </cell>
          <cell r="K375">
            <v>1.0148740799321113E-2</v>
          </cell>
          <cell r="L375">
            <v>-5.279622365824499E-2</v>
          </cell>
          <cell r="M375">
            <v>0.37867233479111895</v>
          </cell>
          <cell r="N375">
            <v>-4.539400345707819E-4</v>
          </cell>
          <cell r="O375">
            <v>2.0027439943551776E-3</v>
          </cell>
        </row>
        <row r="376">
          <cell r="A376" t="str">
            <v>Others</v>
          </cell>
          <cell r="B376">
            <v>131.18521944965391</v>
          </cell>
          <cell r="C376">
            <v>9.048672631677103E-2</v>
          </cell>
          <cell r="D376">
            <v>163.73777921456303</v>
          </cell>
          <cell r="E376">
            <v>0.10381380050047603</v>
          </cell>
          <cell r="F376">
            <v>132.55191084629223</v>
          </cell>
          <cell r="G376">
            <v>9.4222949983445048E-2</v>
          </cell>
          <cell r="H376">
            <v>167.55072995830164</v>
          </cell>
          <cell r="I376">
            <v>0.10334753138395929</v>
          </cell>
          <cell r="J376">
            <v>143.46726195054248</v>
          </cell>
          <cell r="K376">
            <v>8.9425143255689329E-2</v>
          </cell>
          <cell r="L376">
            <v>-0.14373836517306027</v>
          </cell>
          <cell r="M376">
            <v>9.3623676145940804E-2</v>
          </cell>
          <cell r="N376">
            <v>-1.3922388128269958E-2</v>
          </cell>
          <cell r="O376">
            <v>-1.0615830610817001E-3</v>
          </cell>
        </row>
        <row r="377">
          <cell r="A377" t="str">
            <v>Total</v>
          </cell>
          <cell r="B377">
            <v>1449.7730748972817</v>
          </cell>
          <cell r="C377">
            <v>1</v>
          </cell>
          <cell r="D377">
            <v>1577.2255559973669</v>
          </cell>
          <cell r="E377">
            <v>1</v>
          </cell>
          <cell r="F377">
            <v>1406.7900747066567</v>
          </cell>
          <cell r="G377">
            <v>1</v>
          </cell>
          <cell r="H377">
            <v>1621.2359184063434</v>
          </cell>
          <cell r="I377">
            <v>1</v>
          </cell>
          <cell r="J377">
            <v>1604.328008067406</v>
          </cell>
          <cell r="K377">
            <v>1</v>
          </cell>
          <cell r="L377">
            <v>-1.0429025255965008E-2</v>
          </cell>
          <cell r="M377">
            <v>0.10660629297524693</v>
          </cell>
          <cell r="N377">
            <v>0</v>
          </cell>
          <cell r="O377">
            <v>0</v>
          </cell>
        </row>
        <row r="378">
          <cell r="A378" t="str">
            <v>*Historical data for Lenovo includes IBM PCD - for your internal analysis only</v>
          </cell>
        </row>
        <row r="460">
          <cell r="A460" t="str">
            <v>IDC PC Tracker</v>
          </cell>
          <cell r="M460" t="str">
            <v>( Top )</v>
          </cell>
          <cell r="N460" t="str">
            <v xml:space="preserve"> ( Contents Page )</v>
          </cell>
        </row>
        <row r="461">
          <cell r="A461" t="str">
            <v>Asia Pacific</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row>
        <row r="467">
          <cell r="A467" t="str">
            <v>Lenovo</v>
          </cell>
          <cell r="B467">
            <v>504993.10784514924</v>
          </cell>
          <cell r="C467">
            <v>0.11394993372369774</v>
          </cell>
          <cell r="D467">
            <v>461581.18851808429</v>
          </cell>
          <cell r="E467">
            <v>9.554792499038349E-2</v>
          </cell>
          <cell r="F467">
            <v>623526.94237139972</v>
          </cell>
          <cell r="G467">
            <v>0.12642352296966694</v>
          </cell>
          <cell r="H467">
            <v>669888.7835117717</v>
          </cell>
          <cell r="I467">
            <v>0.12360780716636624</v>
          </cell>
          <cell r="J467">
            <v>596080.02138640627</v>
          </cell>
          <cell r="K467">
            <v>0.11000029221603898</v>
          </cell>
          <cell r="L467">
            <v>-0.11018062093596526</v>
          </cell>
          <cell r="M467">
            <v>0.18037258751893281</v>
          </cell>
          <cell r="N467">
            <v>-1.3607514950327262E-2</v>
          </cell>
        </row>
        <row r="468">
          <cell r="A468" t="str">
            <v>Hewlett-Packard</v>
          </cell>
          <cell r="B468">
            <v>318719.31560388056</v>
          </cell>
          <cell r="C468">
            <v>7.1917902096717404E-2</v>
          </cell>
          <cell r="D468">
            <v>384071.22014449013</v>
          </cell>
          <cell r="E468">
            <v>7.9503257598404167E-2</v>
          </cell>
          <cell r="F468">
            <v>422905.95873638656</v>
          </cell>
          <cell r="G468">
            <v>8.5746513189918189E-2</v>
          </cell>
          <cell r="H468">
            <v>505069.39415231789</v>
          </cell>
          <cell r="I468">
            <v>9.3195350951739087E-2</v>
          </cell>
          <cell r="J468">
            <v>428378.18238310539</v>
          </cell>
          <cell r="K468">
            <v>7.9052683449309533E-2</v>
          </cell>
          <cell r="L468">
            <v>-0.15184292031380564</v>
          </cell>
          <cell r="M468">
            <v>0.34406093829441464</v>
          </cell>
          <cell r="N468">
            <v>-1.4142667502429554E-2</v>
          </cell>
        </row>
        <row r="469">
          <cell r="A469" t="str">
            <v>NEC</v>
          </cell>
          <cell r="B469">
            <v>241250.66944670942</v>
          </cell>
          <cell r="C469">
            <v>5.4437372247622677E-2</v>
          </cell>
          <cell r="D469">
            <v>357524.0353960396</v>
          </cell>
          <cell r="E469">
            <v>7.4007954756461269E-2</v>
          </cell>
          <cell r="F469">
            <v>296303.80176632665</v>
          </cell>
          <cell r="G469">
            <v>6.0077228332969405E-2</v>
          </cell>
          <cell r="H469">
            <v>289907.12617116951</v>
          </cell>
          <cell r="I469">
            <v>5.349363212213213E-2</v>
          </cell>
          <cell r="J469">
            <v>309215.92674901552</v>
          </cell>
          <cell r="K469">
            <v>5.7062543752318923E-2</v>
          </cell>
          <cell r="L469">
            <v>6.6603401002448992E-2</v>
          </cell>
          <cell r="M469">
            <v>0.28172049204331495</v>
          </cell>
          <cell r="N469">
            <v>3.5689116301867926E-3</v>
          </cell>
        </row>
        <row r="470">
          <cell r="A470" t="str">
            <v>Acer</v>
          </cell>
          <cell r="B470">
            <v>152545.45714861492</v>
          </cell>
          <cell r="C470">
            <v>3.4421350434085562E-2</v>
          </cell>
          <cell r="D470">
            <v>158959.19601260728</v>
          </cell>
          <cell r="E470">
            <v>3.2904766734334123E-2</v>
          </cell>
          <cell r="F470">
            <v>214488.02330722159</v>
          </cell>
          <cell r="G470">
            <v>4.3488628475571667E-2</v>
          </cell>
          <cell r="H470">
            <v>295571.58433860767</v>
          </cell>
          <cell r="I470">
            <v>5.4538837341410656E-2</v>
          </cell>
          <cell r="J470">
            <v>297196.51261682383</v>
          </cell>
          <cell r="K470">
            <v>5.4844487418654955E-2</v>
          </cell>
          <cell r="L470">
            <v>5.4975794843479253E-3</v>
          </cell>
          <cell r="M470">
            <v>0.94824885756699384</v>
          </cell>
          <cell r="N470">
            <v>3.0565007724429882E-4</v>
          </cell>
        </row>
        <row r="471">
          <cell r="A471" t="str">
            <v>Fujitsu</v>
          </cell>
          <cell r="B471">
            <v>230605.55367282798</v>
          </cell>
          <cell r="C471">
            <v>5.2035338995939498E-2</v>
          </cell>
          <cell r="D471">
            <v>288235.12854368932</v>
          </cell>
          <cell r="E471">
            <v>5.9665058123587224E-2</v>
          </cell>
          <cell r="F471">
            <v>260604.97545776443</v>
          </cell>
          <cell r="G471">
            <v>5.2839094611520004E-2</v>
          </cell>
          <cell r="H471">
            <v>247576.69858060047</v>
          </cell>
          <cell r="I471">
            <v>4.5682826120193837E-2</v>
          </cell>
          <cell r="J471">
            <v>271891.64346560894</v>
          </cell>
          <cell r="K471">
            <v>5.0174740234966257E-2</v>
          </cell>
          <cell r="L471">
            <v>9.8211766391628208E-2</v>
          </cell>
          <cell r="M471">
            <v>0.1790333716392436</v>
          </cell>
          <cell r="N471">
            <v>4.4919141147724204E-3</v>
          </cell>
        </row>
        <row r="472">
          <cell r="A472" t="str">
            <v>Toshiba</v>
          </cell>
          <cell r="B472">
            <v>183120.98732940602</v>
          </cell>
          <cell r="C472">
            <v>4.1320612193389457E-2</v>
          </cell>
          <cell r="D472">
            <v>195391.02004112853</v>
          </cell>
          <cell r="E472">
            <v>4.0446203162269524E-2</v>
          </cell>
          <cell r="F472">
            <v>210260.01595479401</v>
          </cell>
          <cell r="G472">
            <v>4.2631376690103244E-2</v>
          </cell>
          <cell r="H472">
            <v>232564.7513936153</v>
          </cell>
          <cell r="I472">
            <v>4.2912823220081199E-2</v>
          </cell>
          <cell r="J472">
            <v>225070.37859291784</v>
          </cell>
          <cell r="K472">
            <v>4.1534368752725474E-2</v>
          </cell>
          <cell r="L472">
            <v>-3.2224886857481039E-2</v>
          </cell>
          <cell r="M472">
            <v>0.2290801937849507</v>
          </cell>
          <cell r="N472">
            <v>-1.3784544673557247E-3</v>
          </cell>
        </row>
        <row r="473">
          <cell r="A473" t="str">
            <v>Sony</v>
          </cell>
          <cell r="B473">
            <v>214844.30474500929</v>
          </cell>
          <cell r="C473">
            <v>4.847886813955235E-2</v>
          </cell>
          <cell r="D473">
            <v>226454.7704817242</v>
          </cell>
          <cell r="E473">
            <v>4.6876441159071559E-2</v>
          </cell>
          <cell r="F473">
            <v>215272.1671906157</v>
          </cell>
          <cell r="G473">
            <v>4.3647617968273891E-2</v>
          </cell>
          <cell r="H473">
            <v>213328.00395906492</v>
          </cell>
          <cell r="I473">
            <v>3.9363260627119513E-2</v>
          </cell>
          <cell r="J473">
            <v>224987.62901654749</v>
          </cell>
          <cell r="K473">
            <v>4.1519098189621684E-2</v>
          </cell>
          <cell r="L473">
            <v>5.4655857839085664E-2</v>
          </cell>
          <cell r="M473">
            <v>4.7212441975489794E-2</v>
          </cell>
          <cell r="N473">
            <v>2.1558375625021706E-3</v>
          </cell>
        </row>
        <row r="474">
          <cell r="A474" t="str">
            <v>Dell</v>
          </cell>
          <cell r="B474">
            <v>125002.65749862786</v>
          </cell>
          <cell r="C474">
            <v>2.8206413743021852E-2</v>
          </cell>
          <cell r="D474">
            <v>161410.37991572465</v>
          </cell>
          <cell r="E474">
            <v>3.3412165089246756E-2</v>
          </cell>
          <cell r="F474">
            <v>194904.25662140941</v>
          </cell>
          <cell r="G474">
            <v>3.9517911880679678E-2</v>
          </cell>
          <cell r="H474">
            <v>188800.20021816154</v>
          </cell>
          <cell r="I474">
            <v>3.4837392886617503E-2</v>
          </cell>
          <cell r="J474">
            <v>222429.4995781176</v>
          </cell>
          <cell r="K474">
            <v>4.1047022334606019E-2</v>
          </cell>
          <cell r="L474">
            <v>0.17812110008939008</v>
          </cell>
          <cell r="M474">
            <v>0.77939816663945072</v>
          </cell>
          <cell r="N474">
            <v>6.2096294479885156E-3</v>
          </cell>
        </row>
        <row r="475">
          <cell r="A475" t="str">
            <v>Founder</v>
          </cell>
          <cell r="B475">
            <v>146952.52692093141</v>
          </cell>
          <cell r="C475">
            <v>3.315932523242434E-2</v>
          </cell>
          <cell r="D475">
            <v>134108.86478710186</v>
          </cell>
          <cell r="E475">
            <v>2.77607148470728E-2</v>
          </cell>
          <cell r="F475">
            <v>182596.77319587627</v>
          </cell>
          <cell r="G475">
            <v>3.7022501806450864E-2</v>
          </cell>
          <cell r="H475">
            <v>193700.09784354543</v>
          </cell>
          <cell r="I475">
            <v>3.5741521475901081E-2</v>
          </cell>
          <cell r="J475">
            <v>220238.04734995498</v>
          </cell>
          <cell r="K475">
            <v>4.0642612898244272E-2</v>
          </cell>
          <cell r="L475">
            <v>0.13700534900010575</v>
          </cell>
          <cell r="M475">
            <v>0.49870200917644136</v>
          </cell>
          <cell r="N475">
            <v>4.9010914223431915E-3</v>
          </cell>
        </row>
        <row r="476">
          <cell r="A476" t="str">
            <v>Samsung</v>
          </cell>
          <cell r="B476">
            <v>117972.65916732719</v>
          </cell>
          <cell r="C476">
            <v>2.6620119135264443E-2</v>
          </cell>
          <cell r="D476">
            <v>174140.94703496949</v>
          </cell>
          <cell r="E476">
            <v>3.6047409554255956E-2</v>
          </cell>
          <cell r="F476">
            <v>146788.8111514354</v>
          </cell>
          <cell r="G476">
            <v>2.976224021325434E-2</v>
          </cell>
          <cell r="H476">
            <v>176585.23550594237</v>
          </cell>
          <cell r="I476">
            <v>3.2583488895604612E-2</v>
          </cell>
          <cell r="J476">
            <v>166815.07557803328</v>
          </cell>
          <cell r="K476">
            <v>3.078396591273971E-2</v>
          </cell>
          <cell r="L476">
            <v>-5.5328294576362236E-2</v>
          </cell>
          <cell r="M476">
            <v>0.41401471116651001</v>
          </cell>
          <cell r="N476">
            <v>-1.7995229828649019E-3</v>
          </cell>
        </row>
        <row r="477">
          <cell r="A477" t="str">
            <v>Others</v>
          </cell>
          <cell r="B477">
            <v>2195703.1736318548</v>
          </cell>
          <cell r="C477">
            <v>0.49545276405828476</v>
          </cell>
          <cell r="D477">
            <v>2289009.8284461848</v>
          </cell>
          <cell r="E477">
            <v>0.47382810398491315</v>
          </cell>
          <cell r="F477">
            <v>2164396.7390012597</v>
          </cell>
          <cell r="G477">
            <v>0.43884336386159184</v>
          </cell>
          <cell r="H477">
            <v>2406477.9690588363</v>
          </cell>
          <cell r="I477">
            <v>0.44404305919283416</v>
          </cell>
          <cell r="J477">
            <v>2456591.9732689774</v>
          </cell>
          <cell r="K477">
            <v>0.45333818484077426</v>
          </cell>
          <cell r="L477">
            <v>2.0824626219096531E-2</v>
          </cell>
          <cell r="M477">
            <v>0.11881788156529072</v>
          </cell>
          <cell r="N477">
            <v>9.2951256479401057E-3</v>
          </cell>
        </row>
        <row r="478">
          <cell r="A478" t="str">
            <v>Total</v>
          </cell>
          <cell r="B478">
            <v>4431710.4130103383</v>
          </cell>
          <cell r="C478">
            <v>1</v>
          </cell>
          <cell r="D478">
            <v>4830886.5793217439</v>
          </cell>
          <cell r="E478">
            <v>1</v>
          </cell>
          <cell r="F478">
            <v>4932048.4647544893</v>
          </cell>
          <cell r="G478">
            <v>1</v>
          </cell>
          <cell r="H478">
            <v>5419469.8447336331</v>
          </cell>
          <cell r="I478">
            <v>1</v>
          </cell>
          <cell r="J478">
            <v>5418894.8899855083</v>
          </cell>
          <cell r="K478">
            <v>1</v>
          </cell>
          <cell r="L478">
            <v>-1.0609058904231805E-4</v>
          </cell>
          <cell r="M478">
            <v>0.22275473462278939</v>
          </cell>
          <cell r="N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row>
        <row r="486">
          <cell r="A486" t="str">
            <v>NEC</v>
          </cell>
          <cell r="B486">
            <v>406.46653361370562</v>
          </cell>
          <cell r="C486">
            <v>9.1915252479859544E-2</v>
          </cell>
          <cell r="D486">
            <v>561.37287880021699</v>
          </cell>
          <cell r="E486">
            <v>0.11437788475442327</v>
          </cell>
          <cell r="F486">
            <v>445.45661558085817</v>
          </cell>
          <cell r="G486">
            <v>9.4429616131460933E-2</v>
          </cell>
          <cell r="H486">
            <v>414.77493906331404</v>
          </cell>
          <cell r="I486">
            <v>8.4844258225799982E-2</v>
          </cell>
          <cell r="J486">
            <v>412.96486393705203</v>
          </cell>
          <cell r="K486">
            <v>8.6789824150567949E-2</v>
          </cell>
          <cell r="L486">
            <v>-4.3639934716154238E-3</v>
          </cell>
          <cell r="M486">
            <v>1.5987368666179558E-2</v>
          </cell>
          <cell r="N486">
            <v>1.9455659247679669E-3</v>
          </cell>
        </row>
        <row r="487">
          <cell r="A487" t="str">
            <v>Lenovo</v>
          </cell>
          <cell r="B487">
            <v>379.00395317029182</v>
          </cell>
          <cell r="C487">
            <v>8.5705073273313143E-2</v>
          </cell>
          <cell r="D487">
            <v>332.37108641787074</v>
          </cell>
          <cell r="E487">
            <v>6.771951986575199E-2</v>
          </cell>
          <cell r="F487">
            <v>423.44681381109842</v>
          </cell>
          <cell r="G487">
            <v>8.9763893231515138E-2</v>
          </cell>
          <cell r="H487">
            <v>441.49675464629371</v>
          </cell>
          <cell r="I487">
            <v>9.03103373160761E-2</v>
          </cell>
          <cell r="J487">
            <v>394.27696716059489</v>
          </cell>
          <cell r="K487">
            <v>8.2862324703012261E-2</v>
          </cell>
          <cell r="L487">
            <v>-0.10695387222841324</v>
          </cell>
          <cell r="M487">
            <v>4.0297769620995627E-2</v>
          </cell>
          <cell r="N487">
            <v>-7.4480126130638397E-3</v>
          </cell>
        </row>
        <row r="488">
          <cell r="A488" t="str">
            <v>Fujitsu</v>
          </cell>
          <cell r="B488">
            <v>397.55219680782886</v>
          </cell>
          <cell r="C488">
            <v>8.9899432109808206E-2</v>
          </cell>
          <cell r="D488">
            <v>490.732094645975</v>
          </cell>
          <cell r="E488">
            <v>9.9985056432855171E-2</v>
          </cell>
          <cell r="F488">
            <v>415.24082324025352</v>
          </cell>
          <cell r="G488">
            <v>8.8024355614427896E-2</v>
          </cell>
          <cell r="H488">
            <v>380.50336624937489</v>
          </cell>
          <cell r="I488">
            <v>7.7833839080909697E-2</v>
          </cell>
          <cell r="J488">
            <v>391.35250716993227</v>
          </cell>
          <cell r="K488">
            <v>8.2247712200860815E-2</v>
          </cell>
          <cell r="L488">
            <v>2.8512601682075589E-2</v>
          </cell>
          <cell r="M488">
            <v>-1.5594655714840533E-2</v>
          </cell>
          <cell r="N488">
            <v>4.4138731199511172E-3</v>
          </cell>
        </row>
        <row r="489">
          <cell r="A489" t="str">
            <v>Hewlett-Packard</v>
          </cell>
          <cell r="B489">
            <v>339.65988634018908</v>
          </cell>
          <cell r="C489">
            <v>7.6808105042934269E-2</v>
          </cell>
          <cell r="D489">
            <v>392.51487366746471</v>
          </cell>
          <cell r="E489">
            <v>7.9973619460714379E-2</v>
          </cell>
          <cell r="F489">
            <v>418.43855327671639</v>
          </cell>
          <cell r="G489">
            <v>8.870222279447075E-2</v>
          </cell>
          <cell r="H489">
            <v>453.89273219664659</v>
          </cell>
          <cell r="I489">
            <v>9.2845995624214195E-2</v>
          </cell>
          <cell r="J489">
            <v>390.19306204019654</v>
          </cell>
          <cell r="K489">
            <v>8.2004040044438967E-2</v>
          </cell>
          <cell r="L489">
            <v>-0.14034080221591327</v>
          </cell>
          <cell r="M489">
            <v>0.14877581290066022</v>
          </cell>
          <cell r="N489">
            <v>-1.0841955579775228E-2</v>
          </cell>
        </row>
        <row r="490">
          <cell r="A490" t="str">
            <v>Sony</v>
          </cell>
          <cell r="B490">
            <v>386.80950519733403</v>
          </cell>
          <cell r="C490">
            <v>8.7470161481023018E-2</v>
          </cell>
          <cell r="D490">
            <v>391.3271611665005</v>
          </cell>
          <cell r="E490">
            <v>7.973162693010441E-2</v>
          </cell>
          <cell r="F490">
            <v>339.28366834547916</v>
          </cell>
          <cell r="G490">
            <v>7.1922664162840266E-2</v>
          </cell>
          <cell r="H490">
            <v>343.57537061311888</v>
          </cell>
          <cell r="I490">
            <v>7.0280035554112094E-2</v>
          </cell>
          <cell r="J490">
            <v>325.96286261938093</v>
          </cell>
          <cell r="K490">
            <v>6.8505245837728393E-2</v>
          </cell>
          <cell r="L490">
            <v>-5.1262428858937059E-2</v>
          </cell>
          <cell r="M490">
            <v>-0.15730389703560077</v>
          </cell>
          <cell r="N490">
            <v>-1.7747897163837012E-3</v>
          </cell>
        </row>
        <row r="491">
          <cell r="A491" t="str">
            <v>Toshiba</v>
          </cell>
          <cell r="B491">
            <v>303.587789804203</v>
          </cell>
          <cell r="C491">
            <v>6.8651035305591371E-2</v>
          </cell>
          <cell r="D491">
            <v>308.82129929906966</v>
          </cell>
          <cell r="E491">
            <v>6.2921327899616714E-2</v>
          </cell>
          <cell r="F491">
            <v>319.65562606735909</v>
          </cell>
          <cell r="G491">
            <v>6.7761835851158081E-2</v>
          </cell>
          <cell r="H491">
            <v>320.47722832120007</v>
          </cell>
          <cell r="I491">
            <v>6.5555196696736776E-2</v>
          </cell>
          <cell r="J491">
            <v>299.07326091310364</v>
          </cell>
          <cell r="K491">
            <v>6.2854053672570367E-2</v>
          </cell>
          <cell r="L491">
            <v>-6.6787794940126544E-2</v>
          </cell>
          <cell r="M491">
            <v>-1.487058782571915E-2</v>
          </cell>
          <cell r="N491">
            <v>-2.7011430241664081E-3</v>
          </cell>
        </row>
        <row r="492">
          <cell r="A492" t="str">
            <v>Acer</v>
          </cell>
          <cell r="B492">
            <v>147.38371224704079</v>
          </cell>
          <cell r="C492">
            <v>3.3328232467670339E-2</v>
          </cell>
          <cell r="D492">
            <v>153.00167600945719</v>
          </cell>
          <cell r="E492">
            <v>3.1173590187051511E-2</v>
          </cell>
          <cell r="F492">
            <v>197.60474668827635</v>
          </cell>
          <cell r="G492">
            <v>4.1889018420339173E-2</v>
          </cell>
          <cell r="H492">
            <v>259.4247327916807</v>
          </cell>
          <cell r="I492">
            <v>5.3066607806255758E-2</v>
          </cell>
          <cell r="J492">
            <v>249.44161788368126</v>
          </cell>
          <cell r="K492">
            <v>5.2423331964769289E-2</v>
          </cell>
          <cell r="L492">
            <v>-3.8481739194912934E-2</v>
          </cell>
          <cell r="M492">
            <v>0.69246393702971476</v>
          </cell>
          <cell r="N492">
            <v>-6.4327584148646949E-4</v>
          </cell>
        </row>
        <row r="493">
          <cell r="A493" t="str">
            <v>Dell</v>
          </cell>
          <cell r="B493">
            <v>145.0730778627059</v>
          </cell>
          <cell r="C493">
            <v>3.2805723170443356E-2</v>
          </cell>
          <cell r="D493">
            <v>196.5048544794324</v>
          </cell>
          <cell r="E493">
            <v>4.0037220265021017E-2</v>
          </cell>
          <cell r="F493">
            <v>226.19835219714417</v>
          </cell>
          <cell r="G493">
            <v>4.7950401499129033E-2</v>
          </cell>
          <cell r="H493">
            <v>211.60170214314127</v>
          </cell>
          <cell r="I493">
            <v>4.3284171165681243E-2</v>
          </cell>
          <cell r="J493">
            <v>220.50109090088057</v>
          </cell>
          <cell r="K493">
            <v>4.6341111739745734E-2</v>
          </cell>
          <cell r="L493">
            <v>4.20572645097117E-2</v>
          </cell>
          <cell r="M493">
            <v>0.51993115572799908</v>
          </cell>
          <cell r="N493">
            <v>3.0569405740644914E-3</v>
          </cell>
        </row>
        <row r="494">
          <cell r="A494" t="str">
            <v>Samsung</v>
          </cell>
          <cell r="B494">
            <v>147.28721108422366</v>
          </cell>
          <cell r="C494">
            <v>3.3306410428187584E-2</v>
          </cell>
          <cell r="D494">
            <v>231.43667680527781</v>
          </cell>
          <cell r="E494">
            <v>4.7154464612105769E-2</v>
          </cell>
          <cell r="F494">
            <v>192.63508658453037</v>
          </cell>
          <cell r="G494">
            <v>4.0835530651864474E-2</v>
          </cell>
          <cell r="H494">
            <v>212.29064343280132</v>
          </cell>
          <cell r="I494">
            <v>4.3425097502297283E-2</v>
          </cell>
          <cell r="J494">
            <v>200.12006314419776</v>
          </cell>
          <cell r="K494">
            <v>4.2057779259237239E-2</v>
          </cell>
          <cell r="L494">
            <v>-5.732980074770011E-2</v>
          </cell>
          <cell r="M494">
            <v>0.35870631041932444</v>
          </cell>
          <cell r="N494">
            <v>-1.3673182430600436E-3</v>
          </cell>
        </row>
        <row r="495">
          <cell r="A495" t="str">
            <v>Founder</v>
          </cell>
          <cell r="B495">
            <v>87.035037402219331</v>
          </cell>
          <cell r="C495">
            <v>1.9681441830637501E-2</v>
          </cell>
          <cell r="D495">
            <v>78.273954349964811</v>
          </cell>
          <cell r="E495">
            <v>1.5948061739369163E-2</v>
          </cell>
          <cell r="F495">
            <v>101.6058899283868</v>
          </cell>
          <cell r="G495">
            <v>2.1538809498029443E-2</v>
          </cell>
          <cell r="H495">
            <v>104.22635272914232</v>
          </cell>
          <cell r="I495">
            <v>2.1320014186138686E-2</v>
          </cell>
          <cell r="J495">
            <v>118.11690052432276</v>
          </cell>
          <cell r="K495">
            <v>2.4823770545473585E-2</v>
          </cell>
          <cell r="L495">
            <v>0.13327289530392017</v>
          </cell>
          <cell r="M495">
            <v>0.35711897242559076</v>
          </cell>
          <cell r="N495">
            <v>3.5037563593348989E-3</v>
          </cell>
        </row>
        <row r="496">
          <cell r="A496" t="str">
            <v>Others</v>
          </cell>
          <cell r="B496">
            <v>1682.3291735010043</v>
          </cell>
          <cell r="C496">
            <v>0.38042913241053172</v>
          </cell>
          <cell r="D496">
            <v>1771.697829221027</v>
          </cell>
          <cell r="E496">
            <v>0.36097762785298665</v>
          </cell>
          <cell r="F496">
            <v>1637.7739325009479</v>
          </cell>
          <cell r="G496">
            <v>0.34718165214476482</v>
          </cell>
          <cell r="H496">
            <v>1746.3986251819006</v>
          </cell>
          <cell r="I496">
            <v>0.35723444684177819</v>
          </cell>
          <cell r="J496">
            <v>1756.2143479733327</v>
          </cell>
          <cell r="K496">
            <v>0.36909080588159532</v>
          </cell>
          <cell r="L496">
            <v>5.6205511444500367E-3</v>
          </cell>
          <cell r="M496">
            <v>4.3918381513036397E-2</v>
          </cell>
          <cell r="N496">
            <v>1.1856359039817133E-2</v>
          </cell>
        </row>
        <row r="497">
          <cell r="A497" t="str">
            <v>Total</v>
          </cell>
          <cell r="B497">
            <v>4422.1880770307462</v>
          </cell>
          <cell r="C497">
            <v>1</v>
          </cell>
          <cell r="D497">
            <v>4908.0543848622565</v>
          </cell>
          <cell r="E497">
            <v>1</v>
          </cell>
          <cell r="F497">
            <v>4717.3401082210503</v>
          </cell>
          <cell r="G497">
            <v>1</v>
          </cell>
          <cell r="H497">
            <v>4888.6624473686143</v>
          </cell>
          <cell r="I497">
            <v>1</v>
          </cell>
          <cell r="J497">
            <v>4758.2175442666758</v>
          </cell>
          <cell r="K497">
            <v>1</v>
          </cell>
          <cell r="L497">
            <v>-2.6683147897059722E-2</v>
          </cell>
          <cell r="M497">
            <v>7.5987149660435627E-2</v>
          </cell>
          <cell r="N497">
            <v>0</v>
          </cell>
        </row>
        <row r="498">
          <cell r="A498" t="str">
            <v>*Historical data for Lenovo includes IBM PCD - for your internal analysis only</v>
          </cell>
        </row>
      </sheetData>
      <sheetData sheetId="3"/>
      <sheetData sheetId="4"/>
      <sheetData sheetId="5"/>
      <sheetData sheetId="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Base"/>
      <sheetName val="APEJBase"/>
      <sheetName val="APEJXANZBase"/>
      <sheetName val="ANZBase"/>
      <sheetName val="APEJXANZXROAPBase"/>
      <sheetName val="APXANZXROAPBase"/>
      <sheetName val="ASEAN(IBM)Base"/>
      <sheetName val="ASEANIndiaBase"/>
      <sheetName val="ASEANBase"/>
      <sheetName val="GCDBase"/>
      <sheetName val="ROAPBase"/>
      <sheetName val="SingaporeBase"/>
      <sheetName val="TaiwanBase"/>
      <sheetName val="ThailandBase"/>
      <sheetName val="VietnamBase"/>
      <sheetName val="AustraliaBase"/>
      <sheetName val="IndiaBase"/>
      <sheetName val="IndonesiaBase"/>
      <sheetName val="JapanBase"/>
      <sheetName val="KoreaBase"/>
      <sheetName val="MalaysiaBase"/>
      <sheetName val="New ZealandBase"/>
      <sheetName val="PhilippinesBase"/>
      <sheetName val="PRC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ZFF"/>
      <sheetName val="ANZBase"/>
      <sheetName val="ANZProc"/>
      <sheetName val="ANZBand"/>
      <sheetName val="ANZSeg"/>
      <sheetName val="ANZChan"/>
      <sheetName val="ANZForecast"/>
    </sheetNames>
    <sheetDataSet>
      <sheetData sheetId="0" refreshError="1"/>
      <sheetData sheetId="1"/>
      <sheetData sheetId="2" refreshError="1">
        <row r="460">
          <cell r="A460" t="str">
            <v>IDC PC Tracker</v>
          </cell>
          <cell r="M460" t="str">
            <v>( Top )</v>
          </cell>
          <cell r="N460" t="str">
            <v xml:space="preserve"> ( Contents Page )</v>
          </cell>
        </row>
        <row r="461">
          <cell r="A461" t="str">
            <v>ANZ</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cell r="O466" t="str">
            <v>Change in Market Share (YoY)</v>
          </cell>
        </row>
        <row r="467">
          <cell r="A467" t="str">
            <v>Hewlett-Packard</v>
          </cell>
          <cell r="B467">
            <v>61103.360000000001</v>
          </cell>
          <cell r="C467">
            <v>0.23506020634150637</v>
          </cell>
          <cell r="D467">
            <v>65527.81</v>
          </cell>
          <cell r="E467">
            <v>0.25006419724630158</v>
          </cell>
          <cell r="F467">
            <v>91963.524999999994</v>
          </cell>
          <cell r="G467">
            <v>0.28632881231208474</v>
          </cell>
          <cell r="H467">
            <v>91351.66</v>
          </cell>
          <cell r="I467">
            <v>0.2699634091713311</v>
          </cell>
          <cell r="J467">
            <v>82999.621500000023</v>
          </cell>
          <cell r="K467">
            <v>0.24013237065748574</v>
          </cell>
          <cell r="L467">
            <v>-9.1427331479252638E-2</v>
          </cell>
          <cell r="M467">
            <v>0.35834791245522379</v>
          </cell>
          <cell r="N467">
            <v>-2.9831038513845359E-2</v>
          </cell>
          <cell r="O467">
            <v>5.0721643159793717E-3</v>
          </cell>
        </row>
        <row r="468">
          <cell r="A468" t="str">
            <v>Dell</v>
          </cell>
          <cell r="B468">
            <v>29956.44</v>
          </cell>
          <cell r="C468">
            <v>0.11524025794419415</v>
          </cell>
          <cell r="D468">
            <v>34916.480000000003</v>
          </cell>
          <cell r="E468">
            <v>0.13324665576137135</v>
          </cell>
          <cell r="F468">
            <v>45264.752500000002</v>
          </cell>
          <cell r="G468">
            <v>0.14093199257994374</v>
          </cell>
          <cell r="H468">
            <v>49156.53</v>
          </cell>
          <cell r="I468">
            <v>0.14526790670068626</v>
          </cell>
          <cell r="J468">
            <v>51208.139560000003</v>
          </cell>
          <cell r="K468">
            <v>0.14815407260022476</v>
          </cell>
          <cell r="L468">
            <v>4.1736256810641637E-2</v>
          </cell>
          <cell r="M468">
            <v>0.70942006326519458</v>
          </cell>
          <cell r="N468">
            <v>2.8861658995384953E-3</v>
          </cell>
          <cell r="O468">
            <v>3.2913814656030604E-2</v>
          </cell>
        </row>
        <row r="469">
          <cell r="A469" t="str">
            <v>Acer</v>
          </cell>
          <cell r="B469">
            <v>26524.6</v>
          </cell>
          <cell r="C469">
            <v>0.10203821768763485</v>
          </cell>
          <cell r="D469">
            <v>29392.26</v>
          </cell>
          <cell r="E469">
            <v>0.11216538294434959</v>
          </cell>
          <cell r="F469">
            <v>52714.98</v>
          </cell>
          <cell r="G469">
            <v>0.16412830646123344</v>
          </cell>
          <cell r="H469">
            <v>63954.14</v>
          </cell>
          <cell r="I469">
            <v>0.18899796309142705</v>
          </cell>
          <cell r="J469">
            <v>45783.68</v>
          </cell>
          <cell r="K469">
            <v>0.13246016568670393</v>
          </cell>
          <cell r="L469">
            <v>-0.28411702510580239</v>
          </cell>
          <cell r="M469">
            <v>0.72608371097019386</v>
          </cell>
          <cell r="N469">
            <v>-5.6537797404723117E-2</v>
          </cell>
          <cell r="O469">
            <v>3.0421947999069082E-2</v>
          </cell>
        </row>
        <row r="470">
          <cell r="A470" t="str">
            <v>Toshiba</v>
          </cell>
          <cell r="B470">
            <v>28286.04</v>
          </cell>
          <cell r="C470">
            <v>0.10881434996347342</v>
          </cell>
          <cell r="D470">
            <v>17939.21</v>
          </cell>
          <cell r="E470">
            <v>6.8458783345312871E-2</v>
          </cell>
          <cell r="F470">
            <v>26334.44</v>
          </cell>
          <cell r="G470">
            <v>8.1992386961068073E-2</v>
          </cell>
          <cell r="H470">
            <v>29463.73</v>
          </cell>
          <cell r="I470">
            <v>8.7071532117792089E-2</v>
          </cell>
          <cell r="J470">
            <v>40347.247646666678</v>
          </cell>
          <cell r="K470">
            <v>0.11673161939538157</v>
          </cell>
          <cell r="L470">
            <v>0.36938695971849733</v>
          </cell>
          <cell r="M470">
            <v>0.4264014208657938</v>
          </cell>
          <cell r="N470">
            <v>2.9660087277589481E-2</v>
          </cell>
          <cell r="O470">
            <v>7.9172694319081527E-3</v>
          </cell>
        </row>
        <row r="471">
          <cell r="A471" t="str">
            <v>Mercury</v>
          </cell>
          <cell r="B471">
            <v>0</v>
          </cell>
          <cell r="C471">
            <v>0</v>
          </cell>
          <cell r="D471">
            <v>0</v>
          </cell>
          <cell r="E471">
            <v>0</v>
          </cell>
          <cell r="F471">
            <v>0</v>
          </cell>
          <cell r="G471">
            <v>0</v>
          </cell>
          <cell r="H471">
            <v>0</v>
          </cell>
          <cell r="I471">
            <v>0</v>
          </cell>
          <cell r="J471">
            <v>13890</v>
          </cell>
          <cell r="K471">
            <v>4.018619083018922E-2</v>
          </cell>
          <cell r="L471" t="str">
            <v>N/A</v>
          </cell>
          <cell r="M471" t="str">
            <v>N/A</v>
          </cell>
          <cell r="N471">
            <v>4.018619083018922E-2</v>
          </cell>
          <cell r="O471">
            <v>4.018619083018922E-2</v>
          </cell>
        </row>
        <row r="472">
          <cell r="A472" t="str">
            <v>ASUS</v>
          </cell>
          <cell r="B472">
            <v>3691.95</v>
          </cell>
          <cell r="C472">
            <v>1.4202664612920213E-2</v>
          </cell>
          <cell r="D472">
            <v>6327.65</v>
          </cell>
          <cell r="E472">
            <v>2.414728521685007E-2</v>
          </cell>
          <cell r="F472">
            <v>8432.01</v>
          </cell>
          <cell r="G472">
            <v>2.625309772220695E-2</v>
          </cell>
          <cell r="H472">
            <v>9510.6</v>
          </cell>
          <cell r="I472">
            <v>2.8105827516050192E-2</v>
          </cell>
          <cell r="J472">
            <v>12719.87</v>
          </cell>
          <cell r="K472">
            <v>3.680080080311008E-2</v>
          </cell>
          <cell r="L472">
            <v>0.33744138119571843</v>
          </cell>
          <cell r="M472">
            <v>2.4452985549641792</v>
          </cell>
          <cell r="N472">
            <v>8.694973287059888E-3</v>
          </cell>
          <cell r="O472">
            <v>2.2598136190189869E-2</v>
          </cell>
        </row>
        <row r="473">
          <cell r="A473" t="str">
            <v>NEC</v>
          </cell>
          <cell r="B473">
            <v>17748.599999999999</v>
          </cell>
          <cell r="C473">
            <v>6.8277580451760092E-2</v>
          </cell>
          <cell r="D473">
            <v>15291.61</v>
          </cell>
          <cell r="E473">
            <v>5.83551347016407E-2</v>
          </cell>
          <cell r="F473">
            <v>11510.72</v>
          </cell>
          <cell r="G473">
            <v>3.583867393574746E-2</v>
          </cell>
          <cell r="H473">
            <v>10578.34</v>
          </cell>
          <cell r="I473">
            <v>3.1261224259892584E-2</v>
          </cell>
          <cell r="J473">
            <v>10727.976000000001</v>
          </cell>
          <cell r="K473">
            <v>3.1037904302209509E-2</v>
          </cell>
          <cell r="L473">
            <v>1.4145508652586347E-2</v>
          </cell>
          <cell r="M473">
            <v>-0.39555931172036096</v>
          </cell>
          <cell r="N473">
            <v>-2.233199576830748E-4</v>
          </cell>
          <cell r="O473">
            <v>-3.723967614955058E-2</v>
          </cell>
        </row>
        <row r="474">
          <cell r="A474" t="str">
            <v>Apple</v>
          </cell>
          <cell r="B474">
            <v>9125.27</v>
          </cell>
          <cell r="C474">
            <v>3.510425366333305E-2</v>
          </cell>
          <cell r="D474">
            <v>8499.08</v>
          </cell>
          <cell r="E474">
            <v>3.2433795933850026E-2</v>
          </cell>
          <cell r="F474">
            <v>10632.81</v>
          </cell>
          <cell r="G474">
            <v>3.3105297549654147E-2</v>
          </cell>
          <cell r="H474">
            <v>7215.44</v>
          </cell>
          <cell r="I474">
            <v>2.1323145973167746E-2</v>
          </cell>
          <cell r="J474">
            <v>9885.2900000000009</v>
          </cell>
          <cell r="K474">
            <v>2.8599866835979933E-2</v>
          </cell>
          <cell r="L474">
            <v>0.37001901477941757</v>
          </cell>
          <cell r="M474">
            <v>8.3287398619438235E-2</v>
          </cell>
          <cell r="N474">
            <v>7.2767208628121867E-3</v>
          </cell>
          <cell r="O474">
            <v>-6.5043868273531175E-3</v>
          </cell>
        </row>
        <row r="475">
          <cell r="A475" t="str">
            <v>LG Electronics</v>
          </cell>
          <cell r="B475">
            <v>4701.84</v>
          </cell>
          <cell r="C475">
            <v>1.8087638398031604E-2</v>
          </cell>
          <cell r="D475">
            <v>5909.38</v>
          </cell>
          <cell r="E475">
            <v>2.2551102591759895E-2</v>
          </cell>
          <cell r="F475">
            <v>6082.4040000000005</v>
          </cell>
          <cell r="G475">
            <v>1.893758980337339E-2</v>
          </cell>
          <cell r="H475">
            <v>5398.4</v>
          </cell>
          <cell r="I475">
            <v>1.5953409801973097E-2</v>
          </cell>
          <cell r="J475">
            <v>6056.41</v>
          </cell>
          <cell r="K475">
            <v>1.7522249676448259E-2</v>
          </cell>
          <cell r="L475">
            <v>0.12188981920569053</v>
          </cell>
          <cell r="M475">
            <v>0.2880935974001666</v>
          </cell>
          <cell r="N475">
            <v>1.5688398744751614E-3</v>
          </cell>
          <cell r="O475">
            <v>-5.6538872158334516E-4</v>
          </cell>
        </row>
        <row r="476">
          <cell r="A476" t="str">
            <v>Optima</v>
          </cell>
          <cell r="B476">
            <v>4676.3599999999997</v>
          </cell>
          <cell r="C476">
            <v>1.7989618680988521E-2</v>
          </cell>
          <cell r="D476">
            <v>5587.24</v>
          </cell>
          <cell r="E476">
            <v>2.1321766825755754E-2</v>
          </cell>
          <cell r="F476">
            <v>4766.24</v>
          </cell>
          <cell r="G476">
            <v>1.4839707790608841E-2</v>
          </cell>
          <cell r="H476">
            <v>5530.16</v>
          </cell>
          <cell r="I476">
            <v>1.6342788372569566E-2</v>
          </cell>
          <cell r="J476">
            <v>3875.57</v>
          </cell>
          <cell r="K476">
            <v>1.121269946693711E-2</v>
          </cell>
          <cell r="L476">
            <v>-0.29919387504159012</v>
          </cell>
          <cell r="M476">
            <v>-0.17124216270774695</v>
          </cell>
          <cell r="N476">
            <v>-5.1300889056324558E-3</v>
          </cell>
          <cell r="O476">
            <v>-6.7769192140514113E-3</v>
          </cell>
        </row>
        <row r="477">
          <cell r="A477" t="str">
            <v>Others</v>
          </cell>
          <cell r="B477">
            <v>74133.240000000005</v>
          </cell>
          <cell r="C477">
            <v>0.28518521225615773</v>
          </cell>
          <cell r="D477">
            <v>72653.23</v>
          </cell>
          <cell r="E477">
            <v>0.27725589543280815</v>
          </cell>
          <cell r="F477">
            <v>63479.64493249933</v>
          </cell>
          <cell r="G477">
            <v>0.19764413488407914</v>
          </cell>
          <cell r="H477">
            <v>66226.34</v>
          </cell>
          <cell r="I477">
            <v>0.1957127929951103</v>
          </cell>
          <cell r="J477">
            <v>68147.315117145132</v>
          </cell>
          <cell r="K477">
            <v>0.19716205974532994</v>
          </cell>
          <cell r="L477">
            <v>2.9006209872765254E-2</v>
          </cell>
          <cell r="M477">
            <v>-8.074549126484809E-2</v>
          </cell>
          <cell r="N477">
            <v>1.449266750219641E-3</v>
          </cell>
          <cell r="O477">
            <v>-8.802315251082779E-2</v>
          </cell>
        </row>
        <row r="478">
          <cell r="A478" t="str">
            <v>Total</v>
          </cell>
          <cell r="B478">
            <v>259947.7</v>
          </cell>
          <cell r="C478">
            <v>1</v>
          </cell>
          <cell r="D478">
            <v>262043.95</v>
          </cell>
          <cell r="E478">
            <v>1</v>
          </cell>
          <cell r="F478">
            <v>321181.52643249935</v>
          </cell>
          <cell r="G478">
            <v>1</v>
          </cell>
          <cell r="H478">
            <v>338385.34</v>
          </cell>
          <cell r="I478">
            <v>1</v>
          </cell>
          <cell r="J478">
            <v>345641.11982381181</v>
          </cell>
          <cell r="K478">
            <v>1</v>
          </cell>
          <cell r="L478">
            <v>2.1442358654815807E-2</v>
          </cell>
          <cell r="M478">
            <v>0.32965638789576435</v>
          </cell>
          <cell r="N478">
            <v>0</v>
          </cell>
          <cell r="O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cell r="O485" t="str">
            <v>Change in Market Share (YoY)</v>
          </cell>
        </row>
        <row r="486">
          <cell r="A486" t="str">
            <v>Hewlett-Packard</v>
          </cell>
          <cell r="B486">
            <v>93.331938595973611</v>
          </cell>
          <cell r="C486">
            <v>0.2374762155562439</v>
          </cell>
          <cell r="D486">
            <v>100.79735924364041</v>
          </cell>
          <cell r="E486">
            <v>0.25971985649136015</v>
          </cell>
          <cell r="F486">
            <v>127.03297869285379</v>
          </cell>
          <cell r="G486">
            <v>0.28519301208635306</v>
          </cell>
          <cell r="H486">
            <v>102.85086226977313</v>
          </cell>
          <cell r="I486">
            <v>0.24033878128027999</v>
          </cell>
          <cell r="J486">
            <v>106.37140130268418</v>
          </cell>
          <cell r="K486">
            <v>0.23743206946188786</v>
          </cell>
          <cell r="L486">
            <v>3.422955291980756E-2</v>
          </cell>
          <cell r="M486">
            <v>0.13971061678207874</v>
          </cell>
          <cell r="N486">
            <v>-2.9067118183921381E-3</v>
          </cell>
          <cell r="O486">
            <v>-4.4146094356045662E-5</v>
          </cell>
        </row>
        <row r="487">
          <cell r="A487" t="str">
            <v>Toshiba</v>
          </cell>
          <cell r="B487">
            <v>63.528423016867336</v>
          </cell>
          <cell r="C487">
            <v>0.16164337423237315</v>
          </cell>
          <cell r="D487">
            <v>41.16632689099719</v>
          </cell>
          <cell r="E487">
            <v>0.10607135536718716</v>
          </cell>
          <cell r="F487">
            <v>54.280369610820436</v>
          </cell>
          <cell r="G487">
            <v>0.12186112823426434</v>
          </cell>
          <cell r="H487">
            <v>57.836252762074508</v>
          </cell>
          <cell r="I487">
            <v>0.13515000453953779</v>
          </cell>
          <cell r="J487">
            <v>80.359359183315988</v>
          </cell>
          <cell r="K487">
            <v>0.17937047663058675</v>
          </cell>
          <cell r="L487">
            <v>0.38942886763249573</v>
          </cell>
          <cell r="M487">
            <v>0.2649355259767725</v>
          </cell>
          <cell r="N487">
            <v>4.4220472091048957E-2</v>
          </cell>
          <cell r="O487">
            <v>1.7727102398213596E-2</v>
          </cell>
        </row>
        <row r="488">
          <cell r="A488" t="str">
            <v>Dell</v>
          </cell>
          <cell r="B488">
            <v>37.505347103337016</v>
          </cell>
          <cell r="C488">
            <v>9.5429582061719281E-2</v>
          </cell>
          <cell r="D488">
            <v>45.789527841532603</v>
          </cell>
          <cell r="E488">
            <v>0.11798374172744328</v>
          </cell>
          <cell r="F488">
            <v>56.298665214283012</v>
          </cell>
          <cell r="G488">
            <v>0.12639226501744452</v>
          </cell>
          <cell r="H488">
            <v>58.656183034412471</v>
          </cell>
          <cell r="I488">
            <v>0.13706599277764933</v>
          </cell>
          <cell r="J488">
            <v>60.287508420476684</v>
          </cell>
          <cell r="K488">
            <v>0.13456801087204973</v>
          </cell>
          <cell r="L488">
            <v>2.7811652611407389E-2</v>
          </cell>
          <cell r="M488">
            <v>0.60743768760142047</v>
          </cell>
          <cell r="N488">
            <v>-2.4979819055996055E-3</v>
          </cell>
          <cell r="O488">
            <v>3.9138428810330445E-2</v>
          </cell>
        </row>
        <row r="489">
          <cell r="A489" t="str">
            <v>Acer</v>
          </cell>
          <cell r="B489">
            <v>32.478553214963895</v>
          </cell>
          <cell r="C489">
            <v>8.2639276760554103E-2</v>
          </cell>
          <cell r="D489">
            <v>37.951547440566841</v>
          </cell>
          <cell r="E489">
            <v>9.7787983027054923E-2</v>
          </cell>
          <cell r="F489">
            <v>55.76488428504512</v>
          </cell>
          <cell r="G489">
            <v>0.12519391012905232</v>
          </cell>
          <cell r="H489">
            <v>60.72993901481248</v>
          </cell>
          <cell r="I489">
            <v>0.14191188297247082</v>
          </cell>
          <cell r="J489">
            <v>45.492783449986263</v>
          </cell>
          <cell r="K489">
            <v>0.10154464064430066</v>
          </cell>
          <cell r="L489">
            <v>-0.25090022832247139</v>
          </cell>
          <cell r="M489">
            <v>0.40070227725003149</v>
          </cell>
          <cell r="N489">
            <v>-4.0367242328170155E-2</v>
          </cell>
          <cell r="O489">
            <v>1.8905363883746557E-2</v>
          </cell>
        </row>
        <row r="490">
          <cell r="A490" t="str">
            <v>ASUS</v>
          </cell>
          <cell r="B490">
            <v>7.0111763505149316</v>
          </cell>
          <cell r="C490">
            <v>1.7839419724530951E-2</v>
          </cell>
          <cell r="D490">
            <v>10.659044533291596</v>
          </cell>
          <cell r="E490">
            <v>2.7464663134973685E-2</v>
          </cell>
          <cell r="F490">
            <v>15.674452896647271</v>
          </cell>
          <cell r="G490">
            <v>3.5189637213883337E-2</v>
          </cell>
          <cell r="H490">
            <v>15.890824990849307</v>
          </cell>
          <cell r="I490">
            <v>3.7133198765231544E-2</v>
          </cell>
          <cell r="J490">
            <v>17.041535191519873</v>
          </cell>
          <cell r="K490">
            <v>3.8038485135835576E-2</v>
          </cell>
          <cell r="L490">
            <v>7.2413496551198664E-2</v>
          </cell>
          <cell r="M490">
            <v>1.4306242404340987</v>
          </cell>
          <cell r="N490">
            <v>9.0528637060403178E-4</v>
          </cell>
          <cell r="O490">
            <v>2.0199065411304624E-2</v>
          </cell>
        </row>
        <row r="491">
          <cell r="A491" t="str">
            <v>Apple</v>
          </cell>
          <cell r="B491">
            <v>17.446501344058142</v>
          </cell>
          <cell r="C491">
            <v>4.4391332444289194E-2</v>
          </cell>
          <cell r="D491">
            <v>12.942766111443277</v>
          </cell>
          <cell r="E491">
            <v>3.3349022060589081E-2</v>
          </cell>
          <cell r="F491">
            <v>15.624024697552366</v>
          </cell>
          <cell r="G491">
            <v>3.5076424328993508E-2</v>
          </cell>
          <cell r="H491">
            <v>11.900871827662991</v>
          </cell>
          <cell r="I491">
            <v>2.7809597003971242E-2</v>
          </cell>
          <cell r="J491">
            <v>15.807791539730678</v>
          </cell>
          <cell r="K491">
            <v>3.528464054187154E-2</v>
          </cell>
          <cell r="L491">
            <v>0.3282885294996829</v>
          </cell>
          <cell r="M491">
            <v>-9.3927703440986443E-2</v>
          </cell>
          <cell r="N491">
            <v>7.4750435379002979E-3</v>
          </cell>
          <cell r="O491">
            <v>-9.1066919024176546E-3</v>
          </cell>
        </row>
        <row r="492">
          <cell r="A492" t="str">
            <v>NEC</v>
          </cell>
          <cell r="B492">
            <v>23.111420621707975</v>
          </cell>
          <cell r="C492">
            <v>5.8805300607015533E-2</v>
          </cell>
          <cell r="D492">
            <v>19.496136551843588</v>
          </cell>
          <cell r="E492">
            <v>5.023478616281557E-2</v>
          </cell>
          <cell r="F492">
            <v>16.046961345363918</v>
          </cell>
          <cell r="G492">
            <v>3.6025930337214566E-2</v>
          </cell>
          <cell r="H492">
            <v>13.825925429728963</v>
          </cell>
          <cell r="I492">
            <v>3.2308003982866561E-2</v>
          </cell>
          <cell r="J492">
            <v>13.460808058813114</v>
          </cell>
          <cell r="K492">
            <v>3.0045928462847152E-2</v>
          </cell>
          <cell r="L492">
            <v>-2.6408168680756905E-2</v>
          </cell>
          <cell r="M492">
            <v>-0.41756898984523194</v>
          </cell>
          <cell r="N492">
            <v>-2.2620755200194083E-3</v>
          </cell>
          <cell r="O492">
            <v>-2.875937214416838E-2</v>
          </cell>
        </row>
        <row r="493">
          <cell r="A493" t="str">
            <v>LG Electronics</v>
          </cell>
          <cell r="B493">
            <v>9.9096214665153255</v>
          </cell>
          <cell r="C493">
            <v>2.521429897272591E-2</v>
          </cell>
          <cell r="D493">
            <v>11.790667256880734</v>
          </cell>
          <cell r="E493">
            <v>3.0380462651730139E-2</v>
          </cell>
          <cell r="F493">
            <v>11.91499496234824</v>
          </cell>
          <cell r="G493">
            <v>2.6749536516197391E-2</v>
          </cell>
          <cell r="H493">
            <v>11.145834789213826</v>
          </cell>
          <cell r="I493">
            <v>2.6045249310255553E-2</v>
          </cell>
          <cell r="J493">
            <v>10.221990139457047</v>
          </cell>
          <cell r="K493">
            <v>2.2816548838386456E-2</v>
          </cell>
          <cell r="L493">
            <v>-8.2886985786906897E-2</v>
          </cell>
          <cell r="M493">
            <v>3.1521756304942361E-2</v>
          </cell>
          <cell r="N493">
            <v>-3.2287004718690969E-3</v>
          </cell>
          <cell r="O493">
            <v>-2.3977501343394533E-3</v>
          </cell>
        </row>
        <row r="494">
          <cell r="A494" t="str">
            <v>Mercury</v>
          </cell>
          <cell r="B494">
            <v>0</v>
          </cell>
          <cell r="C494">
            <v>0</v>
          </cell>
          <cell r="D494">
            <v>0</v>
          </cell>
          <cell r="E494">
            <v>0</v>
          </cell>
          <cell r="F494">
            <v>0</v>
          </cell>
          <cell r="G494">
            <v>0</v>
          </cell>
          <cell r="H494">
            <v>0</v>
          </cell>
          <cell r="I494">
            <v>0</v>
          </cell>
          <cell r="J494">
            <v>6.1882558571959834</v>
          </cell>
          <cell r="K494">
            <v>1.3812832928211269E-2</v>
          </cell>
          <cell r="L494" t="str">
            <v>N/A</v>
          </cell>
          <cell r="M494" t="str">
            <v>N/A</v>
          </cell>
          <cell r="N494">
            <v>1.3812832928211269E-2</v>
          </cell>
          <cell r="O494">
            <v>1.3812832928211269E-2</v>
          </cell>
        </row>
        <row r="495">
          <cell r="A495" t="str">
            <v>Samsung</v>
          </cell>
          <cell r="B495">
            <v>0</v>
          </cell>
          <cell r="C495">
            <v>0</v>
          </cell>
          <cell r="D495">
            <v>1.2804259990670193</v>
          </cell>
          <cell r="E495">
            <v>3.2992139796209421E-3</v>
          </cell>
          <cell r="F495">
            <v>2.5628240971261724</v>
          </cell>
          <cell r="G495">
            <v>5.7536202900044095E-3</v>
          </cell>
          <cell r="H495">
            <v>3.3692404101785032</v>
          </cell>
          <cell r="I495">
            <v>7.8731389912766198E-3</v>
          </cell>
          <cell r="J495">
            <v>5.6288626723689106</v>
          </cell>
          <cell r="K495">
            <v>1.2564208957014072E-2</v>
          </cell>
          <cell r="L495">
            <v>0.67066222266718323</v>
          </cell>
          <cell r="M495" t="str">
            <v>N/A</v>
          </cell>
          <cell r="N495">
            <v>4.6910699657374526E-3</v>
          </cell>
          <cell r="O495">
            <v>1.2564208957014072E-2</v>
          </cell>
        </row>
        <row r="496">
          <cell r="A496" t="str">
            <v>Others</v>
          </cell>
          <cell r="B496">
            <v>108.69296043993552</v>
          </cell>
          <cell r="C496">
            <v>0.27656119964054793</v>
          </cell>
          <cell r="D496">
            <v>106.22651747229446</v>
          </cell>
          <cell r="E496">
            <v>0.27370891539722508</v>
          </cell>
          <cell r="F496">
            <v>90.227934330791186</v>
          </cell>
          <cell r="G496">
            <v>0.20256453584659251</v>
          </cell>
          <cell r="H496">
            <v>91.735248004918219</v>
          </cell>
          <cell r="I496">
            <v>0.21436415037646056</v>
          </cell>
          <cell r="J496">
            <v>87.147429272989541</v>
          </cell>
          <cell r="K496">
            <v>0.19452215752700891</v>
          </cell>
          <cell r="L496">
            <v>-5.0011515003291929E-2</v>
          </cell>
          <cell r="M496">
            <v>-0.19822379554057856</v>
          </cell>
          <cell r="N496">
            <v>-1.9841992849451651E-2</v>
          </cell>
          <cell r="O496">
            <v>-8.2039042113539018E-2</v>
          </cell>
        </row>
        <row r="497">
          <cell r="A497" t="str">
            <v>Total</v>
          </cell>
          <cell r="B497">
            <v>393.01594215387377</v>
          </cell>
          <cell r="C497">
            <v>1</v>
          </cell>
          <cell r="D497">
            <v>388.10031934155774</v>
          </cell>
          <cell r="E497">
            <v>1</v>
          </cell>
          <cell r="F497">
            <v>445.42809013283153</v>
          </cell>
          <cell r="G497">
            <v>1</v>
          </cell>
          <cell r="H497">
            <v>427.94118253362439</v>
          </cell>
          <cell r="I497">
            <v>1</v>
          </cell>
          <cell r="J497">
            <v>448.00772508853828</v>
          </cell>
          <cell r="K497">
            <v>1</v>
          </cell>
          <cell r="L497">
            <v>4.6890889154696413E-2</v>
          </cell>
          <cell r="M497">
            <v>0.13992252485557977</v>
          </cell>
          <cell r="N497">
            <v>0</v>
          </cell>
          <cell r="O497">
            <v>0</v>
          </cell>
        </row>
        <row r="498">
          <cell r="A498" t="str">
            <v>*Historical data for Lenovo includes IBM PCD - for your internal analysis only</v>
          </cell>
        </row>
      </sheetData>
      <sheetData sheetId="3"/>
      <sheetData sheetId="4" refreshError="1"/>
      <sheetData sheetId="5" refreshError="1"/>
      <sheetData sheetId="6" refreshError="1"/>
      <sheetData sheetId="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PEJFF"/>
      <sheetName val="APEJBase"/>
      <sheetName val="APEJProc"/>
      <sheetName val="APEJBand"/>
      <sheetName val="APEJSeg"/>
      <sheetName val="APEJChan"/>
      <sheetName val="APEJForecast"/>
    </sheetNames>
    <sheetDataSet>
      <sheetData sheetId="0" refreshError="1"/>
      <sheetData sheetId="1" refreshError="1"/>
      <sheetData sheetId="2" refreshError="1">
        <row r="460">
          <cell r="A460" t="str">
            <v>IDC PC Tracker</v>
          </cell>
          <cell r="M460" t="str">
            <v>( Top )</v>
          </cell>
          <cell r="N460" t="str">
            <v xml:space="preserve"> ( Contents Page )</v>
          </cell>
        </row>
        <row r="461">
          <cell r="A461" t="str">
            <v>Asia Pacific excluding Japan</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row>
        <row r="467">
          <cell r="A467" t="str">
            <v>Lenovo</v>
          </cell>
          <cell r="B467">
            <v>497073.60784514924</v>
          </cell>
          <cell r="C467">
            <v>0.1544153024327754</v>
          </cell>
          <cell r="D467">
            <v>453616.68851808429</v>
          </cell>
          <cell r="E467">
            <v>0.13633539724253074</v>
          </cell>
          <cell r="F467">
            <v>608132.29237139958</v>
          </cell>
          <cell r="G467">
            <v>0.17300905391912128</v>
          </cell>
          <cell r="H467">
            <v>661641.69351177174</v>
          </cell>
          <cell r="I467">
            <v>0.16168621412970846</v>
          </cell>
          <cell r="J467">
            <v>586901.82138640631</v>
          </cell>
          <cell r="K467">
            <v>0.14650965589074086</v>
          </cell>
          <cell r="L467">
            <v>-0.11296124905410854</v>
          </cell>
          <cell r="M467">
            <v>0.18071410777705332</v>
          </cell>
          <cell r="N467">
            <v>-1.5176558238967602E-2</v>
          </cell>
        </row>
        <row r="468">
          <cell r="A468" t="str">
            <v>Hewlett-Packard</v>
          </cell>
          <cell r="B468">
            <v>307443.72560388059</v>
          </cell>
          <cell r="C468">
            <v>9.5507013691565307E-2</v>
          </cell>
          <cell r="D468">
            <v>374969.30514449015</v>
          </cell>
          <cell r="E468">
            <v>0.11269776986741468</v>
          </cell>
          <cell r="F468">
            <v>417909.69546351675</v>
          </cell>
          <cell r="G468">
            <v>0.11889215873380167</v>
          </cell>
          <cell r="H468">
            <v>501004.43415231782</v>
          </cell>
          <cell r="I468">
            <v>0.12243108470135104</v>
          </cell>
          <cell r="J468">
            <v>424809.28038310539</v>
          </cell>
          <cell r="K468">
            <v>0.10604612086753967</v>
          </cell>
          <cell r="L468">
            <v>-0.1520847892257321</v>
          </cell>
          <cell r="M468">
            <v>0.38174646286469338</v>
          </cell>
          <cell r="N468">
            <v>-1.638496383381137E-2</v>
          </cell>
        </row>
        <row r="469">
          <cell r="A469" t="str">
            <v>Acer</v>
          </cell>
          <cell r="B469">
            <v>152545.45714861492</v>
          </cell>
          <cell r="C469">
            <v>4.7388057882339692E-2</v>
          </cell>
          <cell r="D469">
            <v>158959.19601260728</v>
          </cell>
          <cell r="E469">
            <v>4.7775502273806086E-2</v>
          </cell>
          <cell r="F469">
            <v>214488.02330722156</v>
          </cell>
          <cell r="G469">
            <v>6.1020226116691646E-2</v>
          </cell>
          <cell r="H469">
            <v>295571.58433860767</v>
          </cell>
          <cell r="I469">
            <v>7.222920040358527E-2</v>
          </cell>
          <cell r="J469">
            <v>297196.51261682378</v>
          </cell>
          <cell r="K469">
            <v>7.4189851196170761E-2</v>
          </cell>
          <cell r="L469">
            <v>5.4975794843477033E-3</v>
          </cell>
          <cell r="M469">
            <v>0.9482488575669934</v>
          </cell>
          <cell r="N469">
            <v>1.9606507925854916E-3</v>
          </cell>
        </row>
        <row r="470">
          <cell r="A470" t="str">
            <v>Founder</v>
          </cell>
          <cell r="B470">
            <v>146952.52692093141</v>
          </cell>
          <cell r="C470">
            <v>4.5650621013910729E-2</v>
          </cell>
          <cell r="D470">
            <v>134108.86478710186</v>
          </cell>
          <cell r="E470">
            <v>4.0306685836946361E-2</v>
          </cell>
          <cell r="F470">
            <v>182596.77319587627</v>
          </cell>
          <cell r="G470">
            <v>5.1947405812171006E-2</v>
          </cell>
          <cell r="H470">
            <v>193700.09784354543</v>
          </cell>
          <cell r="I470">
            <v>4.7334736918781789E-2</v>
          </cell>
          <cell r="J470">
            <v>220238.04734995498</v>
          </cell>
          <cell r="K470">
            <v>5.4978531937536018E-2</v>
          </cell>
          <cell r="L470">
            <v>0.13700534900010575</v>
          </cell>
          <cell r="M470">
            <v>0.49870200917644136</v>
          </cell>
          <cell r="N470">
            <v>7.6437950187542292E-3</v>
          </cell>
        </row>
        <row r="471">
          <cell r="A471" t="str">
            <v>Samsung</v>
          </cell>
          <cell r="B471">
            <v>117972.65916732719</v>
          </cell>
          <cell r="C471">
            <v>3.6648060883965779E-2</v>
          </cell>
          <cell r="D471">
            <v>174140.94703496949</v>
          </cell>
          <cell r="E471">
            <v>5.2338407715474891E-2</v>
          </cell>
          <cell r="F471">
            <v>146788.8111514354</v>
          </cell>
          <cell r="G471">
            <v>4.1760310481444775E-2</v>
          </cell>
          <cell r="H471">
            <v>176585.23550594237</v>
          </cell>
          <cell r="I471">
            <v>4.3152356449330707E-2</v>
          </cell>
          <cell r="J471">
            <v>166815.07557803328</v>
          </cell>
          <cell r="K471">
            <v>4.1642432225874264E-2</v>
          </cell>
          <cell r="L471">
            <v>-5.5328294576362236E-2</v>
          </cell>
          <cell r="M471">
            <v>0.41401471116651001</v>
          </cell>
          <cell r="N471">
            <v>-1.5099242234564436E-3</v>
          </cell>
        </row>
        <row r="472">
          <cell r="A472" t="str">
            <v>Dell</v>
          </cell>
          <cell r="B472">
            <v>55644.657498627843</v>
          </cell>
          <cell r="C472">
            <v>1.7285944135451994E-2</v>
          </cell>
          <cell r="D472">
            <v>68215.37991572461</v>
          </cell>
          <cell r="E472">
            <v>2.0502268003505564E-2</v>
          </cell>
          <cell r="F472">
            <v>87483.856621409373</v>
          </cell>
          <cell r="G472">
            <v>2.4888497876416851E-2</v>
          </cell>
          <cell r="H472">
            <v>99504.200218161568</v>
          </cell>
          <cell r="I472">
            <v>2.4315966755188791E-2</v>
          </cell>
          <cell r="J472">
            <v>128144.49957811763</v>
          </cell>
          <cell r="K472">
            <v>3.1989007110476232E-2</v>
          </cell>
          <cell r="L472">
            <v>0.2878300543812482</v>
          </cell>
          <cell r="M472">
            <v>1.3029075087986222</v>
          </cell>
          <cell r="N472">
            <v>7.6730403552874409E-3</v>
          </cell>
        </row>
        <row r="473">
          <cell r="A473" t="str">
            <v>Tongfang</v>
          </cell>
          <cell r="B473">
            <v>119691.20425531914</v>
          </cell>
          <cell r="C473">
            <v>3.718192479329107E-2</v>
          </cell>
          <cell r="D473">
            <v>129256.3242147923</v>
          </cell>
          <cell r="E473">
            <v>3.8848245124099998E-2</v>
          </cell>
          <cell r="F473">
            <v>100980.55927915152</v>
          </cell>
          <cell r="G473">
            <v>2.8728208063057609E-2</v>
          </cell>
          <cell r="H473">
            <v>137647.77358257116</v>
          </cell>
          <cell r="I473">
            <v>3.3637159828642599E-2</v>
          </cell>
          <cell r="J473">
            <v>100164.79854714764</v>
          </cell>
          <cell r="K473">
            <v>2.5004369781715389E-2</v>
          </cell>
          <cell r="L473">
            <v>-0.27231079776919531</v>
          </cell>
          <cell r="M473">
            <v>-0.1631398550098867</v>
          </cell>
          <cell r="N473">
            <v>-8.6327900469272099E-3</v>
          </cell>
        </row>
        <row r="474">
          <cell r="A474" t="str">
            <v>Jooyontech</v>
          </cell>
          <cell r="B474">
            <v>51989.374999999993</v>
          </cell>
          <cell r="C474">
            <v>1.6150435141221334E-2</v>
          </cell>
          <cell r="D474">
            <v>87030</v>
          </cell>
          <cell r="E474">
            <v>2.6157039461621175E-2</v>
          </cell>
          <cell r="F474">
            <v>80750</v>
          </cell>
          <cell r="G474">
            <v>2.2972766418128256E-2</v>
          </cell>
          <cell r="H474">
            <v>89300</v>
          </cell>
          <cell r="I474">
            <v>2.1822353493395858E-2</v>
          </cell>
          <cell r="J474">
            <v>96400</v>
          </cell>
          <cell r="K474">
            <v>2.406455443348969E-2</v>
          </cell>
          <cell r="L474">
            <v>7.950727883538633E-2</v>
          </cell>
          <cell r="M474">
            <v>0.85422502193957928</v>
          </cell>
          <cell r="N474">
            <v>2.2422009400938324E-3</v>
          </cell>
        </row>
        <row r="475">
          <cell r="A475" t="str">
            <v>ASUS</v>
          </cell>
          <cell r="B475">
            <v>42491.753233830823</v>
          </cell>
          <cell r="C475">
            <v>1.3200010668329187E-2</v>
          </cell>
          <cell r="D475">
            <v>40927.953243025819</v>
          </cell>
          <cell r="E475">
            <v>1.2300977686558804E-2</v>
          </cell>
          <cell r="F475">
            <v>53333.101913508093</v>
          </cell>
          <cell r="G475">
            <v>1.517286554319815E-2</v>
          </cell>
          <cell r="H475">
            <v>93777.540437274685</v>
          </cell>
          <cell r="I475">
            <v>2.2916535690519962E-2</v>
          </cell>
          <cell r="J475">
            <v>96381.178836841442</v>
          </cell>
          <cell r="K475">
            <v>2.4059856063102444E-2</v>
          </cell>
          <cell r="L475">
            <v>2.776398685043624E-2</v>
          </cell>
          <cell r="M475">
            <v>1.2682325746000349</v>
          </cell>
          <cell r="N475">
            <v>1.143320372582482E-3</v>
          </cell>
        </row>
        <row r="476">
          <cell r="A476" t="str">
            <v>LG Electronics</v>
          </cell>
          <cell r="B476">
            <v>24237.85</v>
          </cell>
          <cell r="C476">
            <v>7.5294581707830025E-3</v>
          </cell>
          <cell r="D476">
            <v>71004.798000000024</v>
          </cell>
          <cell r="E476">
            <v>2.1340633152366322E-2</v>
          </cell>
          <cell r="F476">
            <v>72808.814000000013</v>
          </cell>
          <cell r="G476">
            <v>2.0713558850810488E-2</v>
          </cell>
          <cell r="H476">
            <v>101926.46249999998</v>
          </cell>
          <cell r="I476">
            <v>2.4907898040384732E-2</v>
          </cell>
          <cell r="J476">
            <v>90098.45</v>
          </cell>
          <cell r="K476">
            <v>2.2491483966784742E-2</v>
          </cell>
          <cell r="L476">
            <v>-0.11604456987801359</v>
          </cell>
          <cell r="M476">
            <v>2.7172624634610743</v>
          </cell>
          <cell r="N476">
            <v>-2.4164140735999894E-3</v>
          </cell>
        </row>
        <row r="477">
          <cell r="A477" t="str">
            <v>Others</v>
          </cell>
          <cell r="B477">
            <v>1703026.7963366609</v>
          </cell>
          <cell r="C477">
            <v>0.52904317118636646</v>
          </cell>
          <cell r="D477">
            <v>1634981.9474509535</v>
          </cell>
          <cell r="E477">
            <v>0.49139707363567542</v>
          </cell>
          <cell r="F477">
            <v>1549759.6770869133</v>
          </cell>
          <cell r="G477">
            <v>0.44089494818515829</v>
          </cell>
          <cell r="H477">
            <v>1741475.2212225203</v>
          </cell>
          <cell r="I477">
            <v>0.42556649358911081</v>
          </cell>
          <cell r="J477">
            <v>1798742.0827090829</v>
          </cell>
          <cell r="K477">
            <v>0.44902413652656992</v>
          </cell>
          <cell r="L477">
            <v>3.2884109281992036E-2</v>
          </cell>
          <cell r="M477">
            <v>5.6203041888896133E-2</v>
          </cell>
          <cell r="N477">
            <v>2.3457642937459111E-2</v>
          </cell>
        </row>
        <row r="478">
          <cell r="A478" t="str">
            <v>Total</v>
          </cell>
          <cell r="B478">
            <v>3219069.6130103422</v>
          </cell>
          <cell r="C478">
            <v>1</v>
          </cell>
          <cell r="D478">
            <v>3327211.4043217492</v>
          </cell>
          <cell r="E478">
            <v>1</v>
          </cell>
          <cell r="F478">
            <v>3515031.6043904317</v>
          </cell>
          <cell r="G478">
            <v>1</v>
          </cell>
          <cell r="H478">
            <v>4092134.2433127128</v>
          </cell>
          <cell r="I478">
            <v>1</v>
          </cell>
          <cell r="J478">
            <v>4005891.7469855133</v>
          </cell>
          <cell r="K478">
            <v>1</v>
          </cell>
          <cell r="L478">
            <v>-2.1075187469261403E-2</v>
          </cell>
          <cell r="M478">
            <v>0.24442532425987751</v>
          </cell>
          <cell r="N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row>
        <row r="486">
          <cell r="A486" t="str">
            <v>Hewlett-Packard</v>
          </cell>
          <cell r="B486">
            <v>327.11079855216883</v>
          </cell>
          <cell r="C486">
            <v>0.12635359982263955</v>
          </cell>
          <cell r="D486">
            <v>382.4465378928092</v>
          </cell>
          <cell r="E486">
            <v>0.14054956477512451</v>
          </cell>
          <cell r="F486">
            <v>412.79008969786264</v>
          </cell>
          <cell r="G486">
            <v>0.14878773155333144</v>
          </cell>
          <cell r="H486">
            <v>449.29427867277116</v>
          </cell>
          <cell r="I486">
            <v>0.14316471425231164</v>
          </cell>
          <cell r="J486">
            <v>386.70777745179339</v>
          </cell>
          <cell r="K486">
            <v>0.12710422347235434</v>
          </cell>
          <cell r="L486">
            <v>-0.13929957311243801</v>
          </cell>
          <cell r="M486">
            <v>0.18219202534250734</v>
          </cell>
          <cell r="N486">
            <v>-1.6060490779957304E-2</v>
          </cell>
        </row>
        <row r="487">
          <cell r="A487" t="str">
            <v>Lenovo</v>
          </cell>
          <cell r="B487">
            <v>365.28250847545888</v>
          </cell>
          <cell r="C487">
            <v>0.14109824592280204</v>
          </cell>
          <cell r="D487">
            <v>319.49005778834288</v>
          </cell>
          <cell r="E487">
            <v>0.11741298226816885</v>
          </cell>
          <cell r="F487">
            <v>400.81542691215509</v>
          </cell>
          <cell r="G487">
            <v>0.144471535606608</v>
          </cell>
          <cell r="H487">
            <v>429.4929220950645</v>
          </cell>
          <cell r="I487">
            <v>0.1368551401250164</v>
          </cell>
          <cell r="J487">
            <v>382.35090455015626</v>
          </cell>
          <cell r="K487">
            <v>0.12567219396785501</v>
          </cell>
          <cell r="L487">
            <v>-0.10976203592587674</v>
          </cell>
          <cell r="M487">
            <v>4.6726562807329453E-2</v>
          </cell>
          <cell r="N487">
            <v>-1.1182946157161394E-2</v>
          </cell>
        </row>
        <row r="488">
          <cell r="A488" t="str">
            <v>Acer</v>
          </cell>
          <cell r="B488">
            <v>147.38371224704079</v>
          </cell>
          <cell r="C488">
            <v>5.6930137066898673E-2</v>
          </cell>
          <cell r="D488">
            <v>153.00167600945721</v>
          </cell>
          <cell r="E488">
            <v>5.6228300801146165E-2</v>
          </cell>
          <cell r="F488">
            <v>197.60474668827629</v>
          </cell>
          <cell r="G488">
            <v>7.1225455110705757E-2</v>
          </cell>
          <cell r="H488">
            <v>259.4247327916807</v>
          </cell>
          <cell r="I488">
            <v>8.2664012214482968E-2</v>
          </cell>
          <cell r="J488">
            <v>249.44161788368126</v>
          </cell>
          <cell r="K488">
            <v>8.1987187720178101E-2</v>
          </cell>
          <cell r="L488">
            <v>-3.8481739194912934E-2</v>
          </cell>
          <cell r="M488">
            <v>0.69246393702971476</v>
          </cell>
          <cell r="N488">
            <v>-6.7682449430486735E-4</v>
          </cell>
        </row>
        <row r="489">
          <cell r="A489" t="str">
            <v>Samsung</v>
          </cell>
          <cell r="B489">
            <v>147.28721108422366</v>
          </cell>
          <cell r="C489">
            <v>5.6892861411790424E-2</v>
          </cell>
          <cell r="D489">
            <v>231.43667680527781</v>
          </cell>
          <cell r="E489">
            <v>8.5053258364440679E-2</v>
          </cell>
          <cell r="F489">
            <v>192.63508658453037</v>
          </cell>
          <cell r="G489">
            <v>6.9434170697921849E-2</v>
          </cell>
          <cell r="H489">
            <v>212.29064343280135</v>
          </cell>
          <cell r="I489">
            <v>6.7645039672610194E-2</v>
          </cell>
          <cell r="J489">
            <v>200.12006314419776</v>
          </cell>
          <cell r="K489">
            <v>6.577603738614389E-2</v>
          </cell>
          <cell r="L489">
            <v>-5.7329800747700332E-2</v>
          </cell>
          <cell r="M489">
            <v>0.35870631041932444</v>
          </cell>
          <cell r="N489">
            <v>-1.8690022864663036E-3</v>
          </cell>
        </row>
        <row r="490">
          <cell r="A490" t="str">
            <v>Toshiba</v>
          </cell>
          <cell r="B490">
            <v>110.81629755500514</v>
          </cell>
          <cell r="C490">
            <v>4.2805184595147421E-2</v>
          </cell>
          <cell r="D490">
            <v>91.127137151880689</v>
          </cell>
          <cell r="E490">
            <v>3.348933300970202E-2</v>
          </cell>
          <cell r="F490">
            <v>103.55491490254231</v>
          </cell>
          <cell r="G490">
            <v>3.7325752880416903E-2</v>
          </cell>
          <cell r="H490">
            <v>115.71338828009091</v>
          </cell>
          <cell r="I490">
            <v>3.6871322326255049E-2</v>
          </cell>
          <cell r="J490">
            <v>138.07805431826665</v>
          </cell>
          <cell r="K490">
            <v>4.538389165158347E-2</v>
          </cell>
          <cell r="L490">
            <v>0.19327639066311653</v>
          </cell>
          <cell r="M490">
            <v>0.24600855077051986</v>
          </cell>
          <cell r="N490">
            <v>8.5125693253284215E-3</v>
          </cell>
        </row>
        <row r="491">
          <cell r="A491" t="str">
            <v>Founder</v>
          </cell>
          <cell r="B491">
            <v>87.035037402219331</v>
          </cell>
          <cell r="C491">
            <v>3.3619160037343172E-2</v>
          </cell>
          <cell r="D491">
            <v>78.273954349964811</v>
          </cell>
          <cell r="E491">
            <v>2.8765772799854563E-2</v>
          </cell>
          <cell r="F491">
            <v>101.6058899283868</v>
          </cell>
          <cell r="G491">
            <v>3.6623238426017952E-2</v>
          </cell>
          <cell r="H491">
            <v>104.22635272914232</v>
          </cell>
          <cell r="I491">
            <v>3.3211052787288926E-2</v>
          </cell>
          <cell r="J491">
            <v>118.11690052432276</v>
          </cell>
          <cell r="K491">
            <v>3.8823002265520483E-2</v>
          </cell>
          <cell r="L491">
            <v>0.13327289530392017</v>
          </cell>
          <cell r="M491">
            <v>0.35711897242559076</v>
          </cell>
          <cell r="N491">
            <v>5.6119494782315565E-3</v>
          </cell>
        </row>
        <row r="492">
          <cell r="A492" t="str">
            <v>Dell</v>
          </cell>
          <cell r="B492">
            <v>59.668566570651436</v>
          </cell>
          <cell r="C492">
            <v>2.3048270542668184E-2</v>
          </cell>
          <cell r="D492">
            <v>74.476006572842081</v>
          </cell>
          <cell r="E492">
            <v>2.7370022402807271E-2</v>
          </cell>
          <cell r="F492">
            <v>91.679673374153182</v>
          </cell>
          <cell r="G492">
            <v>3.3045392734294715E-2</v>
          </cell>
          <cell r="H492">
            <v>99.580426676941045</v>
          </cell>
          <cell r="I492">
            <v>3.1730658517267085E-2</v>
          </cell>
          <cell r="J492">
            <v>117.60719509760526</v>
          </cell>
          <cell r="K492">
            <v>3.8655470821261778E-2</v>
          </cell>
          <cell r="L492">
            <v>0.18102722615506228</v>
          </cell>
          <cell r="M492">
            <v>0.97100754814263457</v>
          </cell>
          <cell r="N492">
            <v>6.9248123039946929E-3</v>
          </cell>
        </row>
        <row r="493">
          <cell r="A493" t="str">
            <v>ASUS</v>
          </cell>
          <cell r="B493">
            <v>59.572992226551712</v>
          </cell>
          <cell r="C493">
            <v>2.3011352891275635E-2</v>
          </cell>
          <cell r="D493">
            <v>59.616819450899769</v>
          </cell>
          <cell r="E493">
            <v>2.1909253181550858E-2</v>
          </cell>
          <cell r="F493">
            <v>76.748291783915988</v>
          </cell>
          <cell r="G493">
            <v>2.7663465088224894E-2</v>
          </cell>
          <cell r="H493">
            <v>116.44158021517143</v>
          </cell>
          <cell r="I493">
            <v>3.710335597381139E-2</v>
          </cell>
          <cell r="J493">
            <v>106.9791414977316</v>
          </cell>
          <cell r="K493">
            <v>3.516221162503861E-2</v>
          </cell>
          <cell r="L493">
            <v>-8.1263400066834079E-2</v>
          </cell>
          <cell r="M493">
            <v>0.79576579082846455</v>
          </cell>
          <cell r="N493">
            <v>-1.9411443487727803E-3</v>
          </cell>
        </row>
        <row r="494">
          <cell r="A494" t="str">
            <v>LG Electronics</v>
          </cell>
          <cell r="B494">
            <v>20.046968476995495</v>
          </cell>
          <cell r="C494">
            <v>7.7435738710270232E-3</v>
          </cell>
          <cell r="D494">
            <v>73.002301386482955</v>
          </cell>
          <cell r="E494">
            <v>2.6828433966183295E-2</v>
          </cell>
          <cell r="F494">
            <v>79.959255981263851</v>
          </cell>
          <cell r="G494">
            <v>2.8820838026543345E-2</v>
          </cell>
          <cell r="H494">
            <v>108.79042629388962</v>
          </cell>
          <cell r="I494">
            <v>3.4665365291899002E-2</v>
          </cell>
          <cell r="J494">
            <v>95.499334167359322</v>
          </cell>
          <cell r="K494">
            <v>3.1388995565216529E-2</v>
          </cell>
          <cell r="L494">
            <v>-0.12217152353668836</v>
          </cell>
          <cell r="M494">
            <v>3.7637793353617388</v>
          </cell>
          <cell r="N494">
            <v>-3.2763697266824723E-3</v>
          </cell>
        </row>
        <row r="495">
          <cell r="A495" t="str">
            <v>Sony</v>
          </cell>
          <cell r="B495">
            <v>83.964857343668868</v>
          </cell>
          <cell r="C495">
            <v>3.2433236783758909E-2</v>
          </cell>
          <cell r="D495">
            <v>80.836399396072707</v>
          </cell>
          <cell r="E495">
            <v>2.9707474450430312E-2</v>
          </cell>
          <cell r="F495">
            <v>65.147436627562612</v>
          </cell>
          <cell r="G495">
            <v>2.3482005877186272E-2</v>
          </cell>
          <cell r="H495">
            <v>78.724646984891137</v>
          </cell>
          <cell r="I495">
            <v>2.5085099288376687E-2</v>
          </cell>
          <cell r="J495">
            <v>94.604361483272385</v>
          </cell>
          <cell r="K495">
            <v>3.1094833371765378E-2</v>
          </cell>
          <cell r="L495">
            <v>0.20171210804449702</v>
          </cell>
          <cell r="M495">
            <v>0.12671377617014157</v>
          </cell>
          <cell r="N495">
            <v>6.009734083388691E-3</v>
          </cell>
        </row>
        <row r="496">
          <cell r="A496" t="str">
            <v>Others</v>
          </cell>
          <cell r="B496">
            <v>1180.6832791384668</v>
          </cell>
          <cell r="C496">
            <v>0.45606437705464903</v>
          </cell>
          <cell r="D496">
            <v>1177.371922162821</v>
          </cell>
          <cell r="E496">
            <v>0.43268560398059136</v>
          </cell>
          <cell r="F496">
            <v>1051.8148779272133</v>
          </cell>
          <cell r="G496">
            <v>0.37912041399874874</v>
          </cell>
          <cell r="H496">
            <v>1164.3237865141173</v>
          </cell>
          <cell r="I496">
            <v>0.37100423955068079</v>
          </cell>
          <cell r="J496">
            <v>1152.94097375144</v>
          </cell>
          <cell r="K496">
            <v>0.37895195215308236</v>
          </cell>
          <cell r="L496">
            <v>-9.7763293119317307E-3</v>
          </cell>
          <cell r="M496">
            <v>-2.3496822456290034E-2</v>
          </cell>
          <cell r="N496">
            <v>7.9477126024015687E-3</v>
          </cell>
        </row>
        <row r="497">
          <cell r="A497" t="str">
            <v>Total</v>
          </cell>
          <cell r="B497">
            <v>2588.8522290724509</v>
          </cell>
          <cell r="C497">
            <v>1</v>
          </cell>
          <cell r="D497">
            <v>2721.0794889668514</v>
          </cell>
          <cell r="E497">
            <v>1</v>
          </cell>
          <cell r="F497">
            <v>2774.3556904078628</v>
          </cell>
          <cell r="G497">
            <v>1</v>
          </cell>
          <cell r="H497">
            <v>3138.3031846865611</v>
          </cell>
          <cell r="I497">
            <v>1</v>
          </cell>
          <cell r="J497">
            <v>3042.4463238698268</v>
          </cell>
          <cell r="K497">
            <v>1</v>
          </cell>
          <cell r="L497">
            <v>-3.0544168353290546E-2</v>
          </cell>
          <cell r="M497">
            <v>0.17521050050813147</v>
          </cell>
          <cell r="N497">
            <v>0</v>
          </cell>
        </row>
        <row r="498">
          <cell r="A498" t="str">
            <v>*Historical data for Lenovo includes IBM PCD - for your internal analysis only</v>
          </cell>
        </row>
      </sheetData>
      <sheetData sheetId="3" refreshError="1"/>
      <sheetData sheetId="4" refreshError="1"/>
      <sheetData sheetId="5"/>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PEJXANZFF"/>
      <sheetName val="APEJXANZBase"/>
      <sheetName val="APEJXANZProc"/>
      <sheetName val="APEJXANZBand"/>
      <sheetName val="APEJXANZSeg"/>
      <sheetName val="APEJXANZChan"/>
    </sheetNames>
    <sheetDataSet>
      <sheetData sheetId="0" refreshError="1"/>
      <sheetData sheetId="1"/>
      <sheetData sheetId="2" refreshError="1">
        <row r="460">
          <cell r="A460" t="str">
            <v>IDC PC Tracker</v>
          </cell>
          <cell r="M460" t="str">
            <v>( Top )</v>
          </cell>
          <cell r="N460" t="str">
            <v xml:space="preserve"> ( Contents Page )</v>
          </cell>
        </row>
        <row r="461">
          <cell r="A461" t="str">
            <v>Asia Pacific excluding Japan and ANZ</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cell r="O466" t="str">
            <v>Change in Market Share (YoY)</v>
          </cell>
        </row>
        <row r="467">
          <cell r="A467" t="str">
            <v>Lenovo</v>
          </cell>
          <cell r="B467">
            <v>495421.2578451492</v>
          </cell>
          <cell r="C467">
            <v>0.16742171238938633</v>
          </cell>
          <cell r="D467">
            <v>453144.42851808423</v>
          </cell>
          <cell r="E467">
            <v>0.14783676104846113</v>
          </cell>
          <cell r="F467">
            <v>607601.5074389003</v>
          </cell>
          <cell r="G467">
            <v>0.1902410860272393</v>
          </cell>
          <cell r="H467">
            <v>659302.71351177176</v>
          </cell>
          <cell r="I467">
            <v>0.17563846983210082</v>
          </cell>
          <cell r="J467">
            <v>586260.04138640605</v>
          </cell>
          <cell r="K467">
            <v>0.1601693711998663</v>
          </cell>
          <cell r="L467">
            <v>-0.11078776202255314</v>
          </cell>
          <cell r="M467">
            <v>0.18335665275318025</v>
          </cell>
          <cell r="N467">
            <v>-1.5469098632234529E-2</v>
          </cell>
          <cell r="O467">
            <v>-7.252341189520034E-3</v>
          </cell>
        </row>
        <row r="468">
          <cell r="A468" t="str">
            <v>Hewlett-Packard</v>
          </cell>
          <cell r="B468">
            <v>246340.36560388055</v>
          </cell>
          <cell r="C468">
            <v>8.3247792029384732E-2</v>
          </cell>
          <cell r="D468">
            <v>309441.49514449015</v>
          </cell>
          <cell r="E468">
            <v>0.10095418921018215</v>
          </cell>
          <cell r="F468">
            <v>325946.17046351661</v>
          </cell>
          <cell r="G468">
            <v>0.10205431141336421</v>
          </cell>
          <cell r="H468">
            <v>409652.77415231778</v>
          </cell>
          <cell r="I468">
            <v>0.10913164004944385</v>
          </cell>
          <cell r="J468">
            <v>341809.65888310532</v>
          </cell>
          <cell r="K468">
            <v>9.3384222475540596E-2</v>
          </cell>
          <cell r="L468">
            <v>-0.16561126776108914</v>
          </cell>
          <cell r="M468">
            <v>0.38755034338440897</v>
          </cell>
          <cell r="N468">
            <v>-1.5747417573903258E-2</v>
          </cell>
          <cell r="O468">
            <v>1.0136430446155864E-2</v>
          </cell>
        </row>
        <row r="469">
          <cell r="A469" t="str">
            <v>Acer</v>
          </cell>
          <cell r="B469">
            <v>126020.85714861492</v>
          </cell>
          <cell r="C469">
            <v>4.2587247451529454E-2</v>
          </cell>
          <cell r="D469">
            <v>129566.93601260726</v>
          </cell>
          <cell r="E469">
            <v>4.2270752884943918E-2</v>
          </cell>
          <cell r="F469">
            <v>161773.04330722149</v>
          </cell>
          <cell r="G469">
            <v>5.0651420498314378E-2</v>
          </cell>
          <cell r="H469">
            <v>231617.44433860757</v>
          </cell>
          <cell r="I469">
            <v>6.1702966901756064E-2</v>
          </cell>
          <cell r="J469">
            <v>251412.83261682367</v>
          </cell>
          <cell r="K469">
            <v>6.8687327242336629E-2</v>
          </cell>
          <cell r="L469">
            <v>8.546587816277218E-2</v>
          </cell>
          <cell r="M469">
            <v>0.99500970161102353</v>
          </cell>
          <cell r="N469">
            <v>6.9843603405805657E-3</v>
          </cell>
          <cell r="O469">
            <v>2.6100079790807175E-2</v>
          </cell>
        </row>
        <row r="470">
          <cell r="A470" t="str">
            <v>Founder</v>
          </cell>
          <cell r="B470">
            <v>146952.52692093141</v>
          </cell>
          <cell r="C470">
            <v>4.9660855902836039E-2</v>
          </cell>
          <cell r="D470">
            <v>134108.86478710186</v>
          </cell>
          <cell r="E470">
            <v>4.3752541022845058E-2</v>
          </cell>
          <cell r="F470">
            <v>182596.77319587627</v>
          </cell>
          <cell r="G470">
            <v>5.7171366450808475E-2</v>
          </cell>
          <cell r="H470">
            <v>193700.09784354543</v>
          </cell>
          <cell r="I470">
            <v>5.1601772743137791E-2</v>
          </cell>
          <cell r="J470">
            <v>220238.04734995498</v>
          </cell>
          <cell r="K470">
            <v>6.0170209579537996E-2</v>
          </cell>
          <cell r="L470">
            <v>0.13700534900010575</v>
          </cell>
          <cell r="M470">
            <v>0.49870200917644136</v>
          </cell>
          <cell r="N470">
            <v>8.5684368364002048E-3</v>
          </cell>
          <cell r="O470">
            <v>1.0509353676701957E-2</v>
          </cell>
        </row>
        <row r="471">
          <cell r="A471" t="str">
            <v>Samsung</v>
          </cell>
          <cell r="B471">
            <v>117972.65916732719</v>
          </cell>
          <cell r="C471">
            <v>3.9867454817808526E-2</v>
          </cell>
          <cell r="D471">
            <v>173376.5870349695</v>
          </cell>
          <cell r="E471">
            <v>5.6563495997752518E-2</v>
          </cell>
          <cell r="F471">
            <v>145823.99115143539</v>
          </cell>
          <cell r="G471">
            <v>4.5657744600420165E-2</v>
          </cell>
          <cell r="H471">
            <v>175250.43550594238</v>
          </cell>
          <cell r="I471">
            <v>4.6686776345450917E-2</v>
          </cell>
          <cell r="J471">
            <v>164317.7235780333</v>
          </cell>
          <cell r="K471">
            <v>4.4892478771447281E-2</v>
          </cell>
          <cell r="L471">
            <v>-6.2383365247262845E-2</v>
          </cell>
          <cell r="M471">
            <v>0.39284580628950927</v>
          </cell>
          <cell r="N471">
            <v>-1.7942975740036365E-3</v>
          </cell>
          <cell r="O471">
            <v>5.0250239536387548E-3</v>
          </cell>
        </row>
        <row r="472">
          <cell r="A472" t="str">
            <v>Tongfang</v>
          </cell>
          <cell r="B472">
            <v>119691.20425531914</v>
          </cell>
          <cell r="C472">
            <v>4.0448216658149086E-2</v>
          </cell>
          <cell r="D472">
            <v>129256.3242147923</v>
          </cell>
          <cell r="E472">
            <v>4.2169416888642307E-2</v>
          </cell>
          <cell r="F472">
            <v>100980.55927915152</v>
          </cell>
          <cell r="G472">
            <v>3.1617188288222943E-2</v>
          </cell>
          <cell r="H472">
            <v>137647.77358257116</v>
          </cell>
          <cell r="I472">
            <v>3.6669414265055357E-2</v>
          </cell>
          <cell r="J472">
            <v>100164.79854714764</v>
          </cell>
          <cell r="K472">
            <v>2.736555737573065E-2</v>
          </cell>
          <cell r="L472">
            <v>-0.27231079776919531</v>
          </cell>
          <cell r="M472">
            <v>-0.1631398550098867</v>
          </cell>
          <cell r="N472">
            <v>-9.3038568893247069E-3</v>
          </cell>
          <cell r="O472">
            <v>-1.3082659282418436E-2</v>
          </cell>
        </row>
        <row r="473">
          <cell r="A473" t="str">
            <v>Jooyontech</v>
          </cell>
          <cell r="B473">
            <v>51989.374999999993</v>
          </cell>
          <cell r="C473">
            <v>1.7569189958486914E-2</v>
          </cell>
          <cell r="D473">
            <v>87030</v>
          </cell>
          <cell r="E473">
            <v>2.8393228525668834E-2</v>
          </cell>
          <cell r="F473">
            <v>80750</v>
          </cell>
          <cell r="G473">
            <v>2.5282965082578164E-2</v>
          </cell>
          <cell r="H473">
            <v>89300</v>
          </cell>
          <cell r="I473">
            <v>2.3789550739846239E-2</v>
          </cell>
          <cell r="J473">
            <v>96400</v>
          </cell>
          <cell r="K473">
            <v>2.6336994326192423E-2</v>
          </cell>
          <cell r="L473">
            <v>7.950727883538633E-2</v>
          </cell>
          <cell r="M473">
            <v>0.85422502193957928</v>
          </cell>
          <cell r="N473">
            <v>2.5474435863461833E-3</v>
          </cell>
          <cell r="O473">
            <v>8.767804367705509E-3</v>
          </cell>
        </row>
        <row r="474">
          <cell r="A474" t="str">
            <v>LG Electronics</v>
          </cell>
          <cell r="B474">
            <v>19536.009999999998</v>
          </cell>
          <cell r="C474">
            <v>6.6019618570313634E-3</v>
          </cell>
          <cell r="D474">
            <v>65095.418000000012</v>
          </cell>
          <cell r="E474">
            <v>2.1237149020429013E-2</v>
          </cell>
          <cell r="F474">
            <v>66726.41</v>
          </cell>
          <cell r="G474">
            <v>2.0892154725892193E-2</v>
          </cell>
          <cell r="H474">
            <v>96528.062500000015</v>
          </cell>
          <cell r="I474">
            <v>2.5715109077970876E-2</v>
          </cell>
          <cell r="J474">
            <v>84042.04</v>
          </cell>
          <cell r="K474">
            <v>2.2960733720348927E-2</v>
          </cell>
          <cell r="L474">
            <v>-0.12935121846043496</v>
          </cell>
          <cell r="M474">
            <v>3.3019040223669007</v>
          </cell>
          <cell r="N474">
            <v>-2.7543753576219493E-3</v>
          </cell>
          <cell r="O474">
            <v>1.6358771863317564E-2</v>
          </cell>
        </row>
        <row r="475">
          <cell r="A475" t="str">
            <v>ASUS</v>
          </cell>
          <cell r="B475">
            <v>38799.80323383084</v>
          </cell>
          <cell r="C475">
            <v>1.3111931300714598E-2</v>
          </cell>
          <cell r="D475">
            <v>34600.303243025824</v>
          </cell>
          <cell r="E475">
            <v>1.1288226094871571E-2</v>
          </cell>
          <cell r="F475">
            <v>44901.091913508099</v>
          </cell>
          <cell r="G475">
            <v>1.4058609771131369E-2</v>
          </cell>
          <cell r="H475">
            <v>84266.940437274694</v>
          </cell>
          <cell r="I475">
            <v>2.2448741939800079E-2</v>
          </cell>
          <cell r="J475">
            <v>83661.308836841432</v>
          </cell>
          <cell r="K475">
            <v>2.2856715935246109E-2</v>
          </cell>
          <cell r="L475">
            <v>-7.1870605161471479E-3</v>
          </cell>
          <cell r="M475">
            <v>1.1562302347939317</v>
          </cell>
          <cell r="N475">
            <v>4.0797399544603014E-4</v>
          </cell>
          <cell r="O475">
            <v>9.7447846345315118E-3</v>
          </cell>
        </row>
        <row r="476">
          <cell r="A476" t="str">
            <v>Trigem</v>
          </cell>
          <cell r="B476">
            <v>58828.800000000003</v>
          </cell>
          <cell r="C476">
            <v>1.9880492162674297E-2</v>
          </cell>
          <cell r="D476">
            <v>119025</v>
          </cell>
          <cell r="E476">
            <v>3.8831483686863531E-2</v>
          </cell>
          <cell r="F476">
            <v>62000</v>
          </cell>
          <cell r="G476">
            <v>1.941230755566373E-2</v>
          </cell>
          <cell r="H476">
            <v>63183</v>
          </cell>
          <cell r="I476">
            <v>1.6831972949559966E-2</v>
          </cell>
          <cell r="J476">
            <v>79560</v>
          </cell>
          <cell r="K476">
            <v>2.173621647916877E-2</v>
          </cell>
          <cell r="L476">
            <v>0.25919946821138606</v>
          </cell>
          <cell r="M476">
            <v>0.35239882506527409</v>
          </cell>
          <cell r="N476">
            <v>4.9042435296088038E-3</v>
          </cell>
          <cell r="O476">
            <v>1.8557243164944726E-3</v>
          </cell>
        </row>
        <row r="477">
          <cell r="A477" t="str">
            <v>Others</v>
          </cell>
          <cell r="B477">
            <v>1537569.0538352949</v>
          </cell>
          <cell r="C477">
            <v>0.51960314547199871</v>
          </cell>
          <cell r="D477">
            <v>1430522.0973666771</v>
          </cell>
          <cell r="E477">
            <v>0.46670275561933988</v>
          </cell>
          <cell r="F477">
            <v>1414750.5312083249</v>
          </cell>
          <cell r="G477">
            <v>0.44296084558636517</v>
          </cell>
          <cell r="H477">
            <v>1613299.6614406835</v>
          </cell>
          <cell r="I477">
            <v>0.42978358515587795</v>
          </cell>
          <cell r="J477">
            <v>1652384.1759633892</v>
          </cell>
          <cell r="K477">
            <v>0.45144017289458432</v>
          </cell>
          <cell r="L477">
            <v>2.4226444384053858E-2</v>
          </cell>
          <cell r="M477">
            <v>7.4673148397270905E-2</v>
          </cell>
          <cell r="N477">
            <v>2.1656587738706379E-2</v>
          </cell>
          <cell r="O477">
            <v>-6.8162972577414382E-2</v>
          </cell>
        </row>
        <row r="478">
          <cell r="A478" t="str">
            <v>Total</v>
          </cell>
          <cell r="B478">
            <v>2959121.9130103481</v>
          </cell>
          <cell r="C478">
            <v>1</v>
          </cell>
          <cell r="D478">
            <v>3065167.4543217486</v>
          </cell>
          <cell r="E478">
            <v>1</v>
          </cell>
          <cell r="F478">
            <v>3193850.0779579342</v>
          </cell>
          <cell r="G478">
            <v>1</v>
          </cell>
          <cell r="H478">
            <v>3753748.9033127148</v>
          </cell>
          <cell r="I478">
            <v>1</v>
          </cell>
          <cell r="J478">
            <v>3660250.6271617017</v>
          </cell>
          <cell r="K478">
            <v>1</v>
          </cell>
          <cell r="L478">
            <v>-2.4907972951653812E-2</v>
          </cell>
          <cell r="M478">
            <v>0.23693809676063249</v>
          </cell>
          <cell r="N478">
            <v>0</v>
          </cell>
          <cell r="O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cell r="O485" t="str">
            <v>Change in Market Share (YoY)</v>
          </cell>
        </row>
        <row r="486">
          <cell r="A486" t="str">
            <v>Lenovo</v>
          </cell>
          <cell r="B486">
            <v>362.44923565692409</v>
          </cell>
          <cell r="C486">
            <v>0.16506204848520378</v>
          </cell>
          <cell r="D486">
            <v>318.69805632558177</v>
          </cell>
          <cell r="E486">
            <v>0.13660561589016185</v>
          </cell>
          <cell r="F486">
            <v>400.09596441575479</v>
          </cell>
          <cell r="G486">
            <v>0.17179407568037144</v>
          </cell>
          <cell r="H486">
            <v>426.27424733471508</v>
          </cell>
          <cell r="I486">
            <v>0.15727576131753265</v>
          </cell>
          <cell r="J486">
            <v>381.43784914558211</v>
          </cell>
          <cell r="K486">
            <v>0.14702134377925108</v>
          </cell>
          <cell r="L486">
            <v>-0.10518204763593653</v>
          </cell>
          <cell r="M486">
            <v>5.2389718671200791E-2</v>
          </cell>
          <cell r="N486">
            <v>-1.0254417538281574E-2</v>
          </cell>
          <cell r="O486">
            <v>-1.8040704705952704E-2</v>
          </cell>
        </row>
        <row r="487">
          <cell r="A487" t="str">
            <v>Hewlett-Packard</v>
          </cell>
          <cell r="B487">
            <v>233.77885995619513</v>
          </cell>
          <cell r="C487">
            <v>0.10646461275319281</v>
          </cell>
          <cell r="D487">
            <v>281.64917864916879</v>
          </cell>
          <cell r="E487">
            <v>0.12072511504438553</v>
          </cell>
          <cell r="F487">
            <v>285.75711100500877</v>
          </cell>
          <cell r="G487">
            <v>0.12269901003846687</v>
          </cell>
          <cell r="H487">
            <v>346.44341640299825</v>
          </cell>
          <cell r="I487">
            <v>0.12782182458572178</v>
          </cell>
          <cell r="J487">
            <v>280.33637614910913</v>
          </cell>
          <cell r="K487">
            <v>0.10805280814153569</v>
          </cell>
          <cell r="L487">
            <v>-0.19081626933556883</v>
          </cell>
          <cell r="M487">
            <v>0.19915195155643173</v>
          </cell>
          <cell r="N487">
            <v>-1.9769016444186091E-2</v>
          </cell>
          <cell r="O487">
            <v>1.5881953883428723E-3</v>
          </cell>
        </row>
        <row r="488">
          <cell r="A488" t="str">
            <v>Acer</v>
          </cell>
          <cell r="B488">
            <v>114.90515903207682</v>
          </cell>
          <cell r="C488">
            <v>5.2328654789343843E-2</v>
          </cell>
          <cell r="D488">
            <v>115.05012856889029</v>
          </cell>
          <cell r="E488">
            <v>4.9314683159973838E-2</v>
          </cell>
          <cell r="F488">
            <v>141.83986240323136</v>
          </cell>
          <cell r="G488">
            <v>6.0903508716407033E-2</v>
          </cell>
          <cell r="H488">
            <v>198.69479377686804</v>
          </cell>
          <cell r="I488">
            <v>7.3309319426348871E-2</v>
          </cell>
          <cell r="J488">
            <v>203.948834433695</v>
          </cell>
          <cell r="K488">
            <v>7.8610006237764887E-2</v>
          </cell>
          <cell r="L488">
            <v>2.6442769621468631E-2</v>
          </cell>
          <cell r="M488">
            <v>0.77493191908607706</v>
          </cell>
          <cell r="N488">
            <v>5.3006868114160166E-3</v>
          </cell>
          <cell r="O488">
            <v>2.6281351448421045E-2</v>
          </cell>
        </row>
        <row r="489">
          <cell r="A489" t="str">
            <v>Samsung</v>
          </cell>
          <cell r="B489">
            <v>147.28721108422366</v>
          </cell>
          <cell r="C489">
            <v>6.7075679531151275E-2</v>
          </cell>
          <cell r="D489">
            <v>230.15625080621078</v>
          </cell>
          <cell r="E489">
            <v>9.8653367249385546E-2</v>
          </cell>
          <cell r="F489">
            <v>190.0722624874042</v>
          </cell>
          <cell r="G489">
            <v>8.1613641602666306E-2</v>
          </cell>
          <cell r="H489">
            <v>208.9214030226228</v>
          </cell>
          <cell r="I489">
            <v>7.7082471956391493E-2</v>
          </cell>
          <cell r="J489">
            <v>194.49120047182885</v>
          </cell>
          <cell r="K489">
            <v>7.4964657310906957E-2</v>
          </cell>
          <cell r="L489">
            <v>-6.9070005954494751E-2</v>
          </cell>
          <cell r="M489">
            <v>0.32048939646642105</v>
          </cell>
          <cell r="N489">
            <v>-2.1178146454845365E-3</v>
          </cell>
          <cell r="O489">
            <v>7.888977779755682E-3</v>
          </cell>
        </row>
        <row r="490">
          <cell r="A490" t="str">
            <v>Founder</v>
          </cell>
          <cell r="B490">
            <v>87.035037402219331</v>
          </cell>
          <cell r="C490">
            <v>3.9636396356467818E-2</v>
          </cell>
          <cell r="D490">
            <v>78.273954349964811</v>
          </cell>
          <cell r="E490">
            <v>3.35510729667323E-2</v>
          </cell>
          <cell r="F490">
            <v>101.6058899283868</v>
          </cell>
          <cell r="G490">
            <v>4.3627758079035066E-2</v>
          </cell>
          <cell r="H490">
            <v>104.22635272914232</v>
          </cell>
          <cell r="I490">
            <v>3.8454771962694159E-2</v>
          </cell>
          <cell r="J490">
            <v>118.11690052432276</v>
          </cell>
          <cell r="K490">
            <v>4.5526959312048101E-2</v>
          </cell>
          <cell r="L490">
            <v>0.13327289530392017</v>
          </cell>
          <cell r="M490">
            <v>0.35711897242559076</v>
          </cell>
          <cell r="N490">
            <v>7.0721873493539422E-3</v>
          </cell>
          <cell r="O490">
            <v>5.8905629555802835E-3</v>
          </cell>
        </row>
        <row r="491">
          <cell r="A491" t="str">
            <v>ASUS</v>
          </cell>
          <cell r="B491">
            <v>52.561815876036775</v>
          </cell>
          <cell r="C491">
            <v>2.3937037651289069E-2</v>
          </cell>
          <cell r="D491">
            <v>48.957774917608162</v>
          </cell>
          <cell r="E491">
            <v>2.0985088746193727E-2</v>
          </cell>
          <cell r="F491">
            <v>61.073838887268749</v>
          </cell>
          <cell r="G491">
            <v>2.6224017818353946E-2</v>
          </cell>
          <cell r="H491">
            <v>100.55075522432216</v>
          </cell>
          <cell r="I491">
            <v>3.709864407206534E-2</v>
          </cell>
          <cell r="J491">
            <v>89.93760630621172</v>
          </cell>
          <cell r="K491">
            <v>3.466553663997253E-2</v>
          </cell>
          <cell r="L491">
            <v>-0.10555016612687984</v>
          </cell>
          <cell r="M491">
            <v>0.71108255693302214</v>
          </cell>
          <cell r="N491">
            <v>-2.4331074320928098E-3</v>
          </cell>
          <cell r="O491">
            <v>1.0728498988683461E-2</v>
          </cell>
        </row>
        <row r="492">
          <cell r="A492" t="str">
            <v>Sony</v>
          </cell>
          <cell r="B492">
            <v>69.721258103272334</v>
          </cell>
          <cell r="C492">
            <v>3.1751573884914869E-2</v>
          </cell>
          <cell r="D492">
            <v>73.067989539566156</v>
          </cell>
          <cell r="E492">
            <v>3.1319606488943393E-2</v>
          </cell>
          <cell r="F492">
            <v>59.551473637376347</v>
          </cell>
          <cell r="G492">
            <v>2.5570341315180288E-2</v>
          </cell>
          <cell r="H492">
            <v>73.9705359392959</v>
          </cell>
          <cell r="I492">
            <v>2.7291755079409504E-2</v>
          </cell>
          <cell r="J492">
            <v>89.053295421918335</v>
          </cell>
          <cell r="K492">
            <v>3.4324687993676266E-2</v>
          </cell>
          <cell r="L492">
            <v>0.20390226042163784</v>
          </cell>
          <cell r="M492">
            <v>0.27727608256883518</v>
          </cell>
          <cell r="N492">
            <v>7.0329329142667617E-3</v>
          </cell>
          <cell r="O492">
            <v>2.5731141087613971E-3</v>
          </cell>
        </row>
        <row r="493">
          <cell r="A493" t="str">
            <v>LG Electronics</v>
          </cell>
          <cell r="B493">
            <v>10.137347010480166</v>
          </cell>
          <cell r="C493">
            <v>4.6166224098181429E-3</v>
          </cell>
          <cell r="D493">
            <v>61.211634129602231</v>
          </cell>
          <cell r="E493">
            <v>2.6237539934586544E-2</v>
          </cell>
          <cell r="F493">
            <v>68.04426101891562</v>
          </cell>
          <cell r="G493">
            <v>2.9216992838626669E-2</v>
          </cell>
          <cell r="H493">
            <v>97.644591504675788</v>
          </cell>
          <cell r="I493">
            <v>3.6026402165877935E-2</v>
          </cell>
          <cell r="J493">
            <v>85.277344027902274</v>
          </cell>
          <cell r="K493">
            <v>3.2869285890196241E-2</v>
          </cell>
          <cell r="L493">
            <v>-0.12665573470273872</v>
          </cell>
          <cell r="M493">
            <v>7.41219541362657</v>
          </cell>
          <cell r="N493">
            <v>-3.1571162756816942E-3</v>
          </cell>
          <cell r="O493">
            <v>2.8252663480378099E-2</v>
          </cell>
        </row>
        <row r="494">
          <cell r="A494" t="str">
            <v>Jooyontech</v>
          </cell>
          <cell r="B494">
            <v>37.787576425852279</v>
          </cell>
          <cell r="C494">
            <v>1.7208740310453507E-2</v>
          </cell>
          <cell r="D494">
            <v>63.73438999417683</v>
          </cell>
          <cell r="E494">
            <v>2.7318885150789132E-2</v>
          </cell>
          <cell r="F494">
            <v>58.792061247085179</v>
          </cell>
          <cell r="G494">
            <v>2.5244263170801095E-2</v>
          </cell>
          <cell r="H494">
            <v>66.844847619654175</v>
          </cell>
          <cell r="I494">
            <v>2.4662700984797219E-2</v>
          </cell>
          <cell r="J494">
            <v>73.160883575765055</v>
          </cell>
          <cell r="K494">
            <v>2.8199119304704947E-2</v>
          </cell>
          <cell r="L494">
            <v>9.4487999913605902E-2</v>
          </cell>
          <cell r="M494">
            <v>0.93610944378301575</v>
          </cell>
          <cell r="N494">
            <v>3.5364183199077283E-3</v>
          </cell>
          <cell r="O494">
            <v>1.099037899425144E-2</v>
          </cell>
        </row>
        <row r="495">
          <cell r="A495" t="str">
            <v>Trigem</v>
          </cell>
          <cell r="B495">
            <v>57.259807039398495</v>
          </cell>
          <cell r="C495">
            <v>2.6076537390568092E-2</v>
          </cell>
          <cell r="D495">
            <v>98.637210936363815</v>
          </cell>
          <cell r="E495">
            <v>4.2279507772976024E-2</v>
          </cell>
          <cell r="F495">
            <v>53.043557873347048</v>
          </cell>
          <cell r="G495">
            <v>2.2775958285299602E-2</v>
          </cell>
          <cell r="H495">
            <v>50.912909261500182</v>
          </cell>
          <cell r="I495">
            <v>1.878454214642113E-2</v>
          </cell>
          <cell r="J495">
            <v>71.14927954619472</v>
          </cell>
          <cell r="K495">
            <v>2.7423766968166605E-2</v>
          </cell>
          <cell r="L495">
            <v>0.39747031898640817</v>
          </cell>
          <cell r="M495">
            <v>0.24256932087178296</v>
          </cell>
          <cell r="N495">
            <v>8.6392248217454747E-3</v>
          </cell>
          <cell r="O495">
            <v>1.3472295775985126E-3</v>
          </cell>
        </row>
        <row r="496">
          <cell r="A496" t="str">
            <v>Others</v>
          </cell>
          <cell r="B496">
            <v>1022.9129793318984</v>
          </cell>
          <cell r="C496">
            <v>0.46584209643759678</v>
          </cell>
          <cell r="D496">
            <v>963.54260140816154</v>
          </cell>
          <cell r="E496">
            <v>0.41300951759587218</v>
          </cell>
          <cell r="F496">
            <v>909.05131737125339</v>
          </cell>
          <cell r="G496">
            <v>0.39033043245479154</v>
          </cell>
          <cell r="H496">
            <v>1035.8781493371414</v>
          </cell>
          <cell r="I496">
            <v>0.38219180630273997</v>
          </cell>
          <cell r="J496">
            <v>1007.5290291787576</v>
          </cell>
          <cell r="K496">
            <v>0.38834182842177672</v>
          </cell>
          <cell r="L496">
            <v>-2.736723443440181E-2</v>
          </cell>
          <cell r="M496">
            <v>-1.5039353751468365E-2</v>
          </cell>
          <cell r="N496">
            <v>6.1500221190367577E-3</v>
          </cell>
          <cell r="O496">
            <v>-7.7500268015820051E-2</v>
          </cell>
        </row>
        <row r="497">
          <cell r="A497" t="str">
            <v>Total</v>
          </cell>
          <cell r="B497">
            <v>2195.8362869185776</v>
          </cell>
          <cell r="C497">
            <v>1</v>
          </cell>
          <cell r="D497">
            <v>2332.9791696252951</v>
          </cell>
          <cell r="E497">
            <v>1</v>
          </cell>
          <cell r="F497">
            <v>2328.9276002750325</v>
          </cell>
          <cell r="G497">
            <v>1</v>
          </cell>
          <cell r="H497">
            <v>2710.3620021529359</v>
          </cell>
          <cell r="I497">
            <v>1</v>
          </cell>
          <cell r="J497">
            <v>2594.4385987812875</v>
          </cell>
          <cell r="K497">
            <v>1</v>
          </cell>
          <cell r="L497">
            <v>-4.2770450323449949E-2</v>
          </cell>
          <cell r="M497">
            <v>0.18152642537029462</v>
          </cell>
          <cell r="N497">
            <v>0</v>
          </cell>
          <cell r="O497">
            <v>0</v>
          </cell>
        </row>
        <row r="498">
          <cell r="A498" t="str">
            <v>*Historical data for Lenovo includes IBM PCD - for your internal analysis only</v>
          </cell>
        </row>
      </sheetData>
      <sheetData sheetId="3"/>
      <sheetData sheetId="4"/>
      <sheetData sheetId="5"/>
      <sheetData sheetId="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PEJXANZXROAPFF"/>
      <sheetName val="APEJXANZXROAPBase"/>
      <sheetName val="APEJXANZXROAPProc"/>
      <sheetName val="APEJXANZXROAPBand"/>
      <sheetName val="APEJXANZXROAPSeg"/>
      <sheetName val="APEJXANZXROAPChan"/>
    </sheetNames>
    <sheetDataSet>
      <sheetData sheetId="0" refreshError="1"/>
      <sheetData sheetId="1"/>
      <sheetData sheetId="2" refreshError="1">
        <row r="460">
          <cell r="A460" t="str">
            <v>IDC PC Tracker</v>
          </cell>
          <cell r="M460" t="str">
            <v>( Top )</v>
          </cell>
          <cell r="N460" t="str">
            <v xml:space="preserve"> ( Contents Page )</v>
          </cell>
        </row>
        <row r="461">
          <cell r="A461" t="str">
            <v>Asia Pacific excluding Japan, ANZ and ROAP</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cell r="O466" t="str">
            <v>Change in Market Share (YoY)</v>
          </cell>
        </row>
        <row r="467">
          <cell r="A467" t="str">
            <v>Lenovo</v>
          </cell>
          <cell r="B467">
            <v>495393.43284514919</v>
          </cell>
          <cell r="C467">
            <v>0.17038103297468807</v>
          </cell>
          <cell r="D467">
            <v>453119.12851808424</v>
          </cell>
          <cell r="E467">
            <v>0.14915739541470502</v>
          </cell>
          <cell r="F467">
            <v>607571.93243890023</v>
          </cell>
          <cell r="G467">
            <v>0.19230887960743501</v>
          </cell>
          <cell r="H467">
            <v>659281.96351177176</v>
          </cell>
          <cell r="I467">
            <v>0.17718334762950133</v>
          </cell>
          <cell r="J467">
            <v>586222.47638640611</v>
          </cell>
          <cell r="K467">
            <v>0.16189444723707477</v>
          </cell>
          <cell r="L467">
            <v>-0.11081675393666546</v>
          </cell>
          <cell r="M467">
            <v>0.18334729029330599</v>
          </cell>
          <cell r="N467">
            <v>-1.5288900392426558E-2</v>
          </cell>
          <cell r="O467">
            <v>-8.4865857376132947E-3</v>
          </cell>
        </row>
        <row r="468">
          <cell r="A468" t="str">
            <v>Hewlett-Packard</v>
          </cell>
          <cell r="B468">
            <v>246114.81560388056</v>
          </cell>
          <cell r="C468">
            <v>8.4646452158504124E-2</v>
          </cell>
          <cell r="D468">
            <v>309027.64514449018</v>
          </cell>
          <cell r="E468">
            <v>0.10172547517832772</v>
          </cell>
          <cell r="F468">
            <v>325346.12046351656</v>
          </cell>
          <cell r="G468">
            <v>0.10297866733212932</v>
          </cell>
          <cell r="H468">
            <v>409434.8741523177</v>
          </cell>
          <cell r="I468">
            <v>0.1100364421501058</v>
          </cell>
          <cell r="J468">
            <v>341419.30888310535</v>
          </cell>
          <cell r="K468">
            <v>9.4288248086995693E-2</v>
          </cell>
          <cell r="L468">
            <v>-0.16612059588238504</v>
          </cell>
          <cell r="M468">
            <v>0.38723590469505287</v>
          </cell>
          <cell r="N468">
            <v>-1.5748194063110107E-2</v>
          </cell>
          <cell r="O468">
            <v>9.64179592849157E-3</v>
          </cell>
        </row>
        <row r="469">
          <cell r="A469" t="str">
            <v>Acer</v>
          </cell>
          <cell r="B469">
            <v>124141.25714861491</v>
          </cell>
          <cell r="C469">
            <v>4.2695995193720901E-2</v>
          </cell>
          <cell r="D469">
            <v>128715.38601260725</v>
          </cell>
          <cell r="E469">
            <v>4.23704286999056E-2</v>
          </cell>
          <cell r="F469">
            <v>160036.29330722149</v>
          </cell>
          <cell r="G469">
            <v>5.0654743281008309E-2</v>
          </cell>
          <cell r="H469">
            <v>230467.60433860758</v>
          </cell>
          <cell r="I469">
            <v>6.1938630080749582E-2</v>
          </cell>
          <cell r="J469">
            <v>249876.5826168237</v>
          </cell>
          <cell r="K469">
            <v>6.9007301578752636E-2</v>
          </cell>
          <cell r="L469">
            <v>8.4215646419876222E-2</v>
          </cell>
          <cell r="M469">
            <v>1.0128407618563551</v>
          </cell>
          <cell r="N469">
            <v>7.0686714980030541E-3</v>
          </cell>
          <cell r="O469">
            <v>2.6311306385031735E-2</v>
          </cell>
        </row>
        <row r="470">
          <cell r="A470" t="str">
            <v>Founder</v>
          </cell>
          <cell r="B470">
            <v>146952.52692093141</v>
          </cell>
          <cell r="C470">
            <v>5.0541492226150161E-2</v>
          </cell>
          <cell r="D470">
            <v>134108.86478710186</v>
          </cell>
          <cell r="E470">
            <v>4.414584976601494E-2</v>
          </cell>
          <cell r="F470">
            <v>182596.77319587627</v>
          </cell>
          <cell r="G470">
            <v>5.7795594230750917E-2</v>
          </cell>
          <cell r="H470">
            <v>193700.09784354543</v>
          </cell>
          <cell r="I470">
            <v>5.2057289098685504E-2</v>
          </cell>
          <cell r="J470">
            <v>220238.04734995498</v>
          </cell>
          <cell r="K470">
            <v>6.0822159457413247E-2</v>
          </cell>
          <cell r="L470">
            <v>0.13700534900010575</v>
          </cell>
          <cell r="M470">
            <v>0.49870200917644136</v>
          </cell>
          <cell r="N470">
            <v>8.7648703587277429E-3</v>
          </cell>
          <cell r="O470">
            <v>1.0280667231263085E-2</v>
          </cell>
        </row>
        <row r="471">
          <cell r="A471" t="str">
            <v>Samsung</v>
          </cell>
          <cell r="B471">
            <v>117972.65916732719</v>
          </cell>
          <cell r="C471">
            <v>4.0574424687585618E-2</v>
          </cell>
          <cell r="D471">
            <v>173376.5870349695</v>
          </cell>
          <cell r="E471">
            <v>5.707196743735541E-2</v>
          </cell>
          <cell r="F471">
            <v>145823.99115143539</v>
          </cell>
          <cell r="G471">
            <v>4.6156260454044584E-2</v>
          </cell>
          <cell r="H471">
            <v>175250.43550594238</v>
          </cell>
          <cell r="I471">
            <v>4.7098905407741302E-2</v>
          </cell>
          <cell r="J471">
            <v>164317.7235780333</v>
          </cell>
          <cell r="K471">
            <v>4.5378892999635635E-2</v>
          </cell>
          <cell r="L471">
            <v>-6.2383365247262845E-2</v>
          </cell>
          <cell r="M471">
            <v>0.39284580628950927</v>
          </cell>
          <cell r="N471">
            <v>-1.7200124081056672E-3</v>
          </cell>
          <cell r="O471">
            <v>4.804468312050017E-3</v>
          </cell>
        </row>
        <row r="472">
          <cell r="A472" t="str">
            <v>Tongfang</v>
          </cell>
          <cell r="B472">
            <v>119691.20425531914</v>
          </cell>
          <cell r="C472">
            <v>4.1165485181916338E-2</v>
          </cell>
          <cell r="D472">
            <v>129256.3242147923</v>
          </cell>
          <cell r="E472">
            <v>4.2548494308351913E-2</v>
          </cell>
          <cell r="F472">
            <v>100980.55927915152</v>
          </cell>
          <cell r="G472">
            <v>3.1962401783691183E-2</v>
          </cell>
          <cell r="H472">
            <v>137647.77358257116</v>
          </cell>
          <cell r="I472">
            <v>3.6993114732270571E-2</v>
          </cell>
          <cell r="J472">
            <v>100164.79854714764</v>
          </cell>
          <cell r="K472">
            <v>2.7662065762750841E-2</v>
          </cell>
          <cell r="L472">
            <v>-0.27231079776919531</v>
          </cell>
          <cell r="M472">
            <v>-0.1631398550098867</v>
          </cell>
          <cell r="N472">
            <v>-9.3310489695197299E-3</v>
          </cell>
          <cell r="O472">
            <v>-1.3503419419165497E-2</v>
          </cell>
        </row>
        <row r="473">
          <cell r="A473" t="str">
            <v>Jooyontech</v>
          </cell>
          <cell r="B473">
            <v>51989.374999999993</v>
          </cell>
          <cell r="C473">
            <v>1.7880744533360155E-2</v>
          </cell>
          <cell r="D473">
            <v>87030</v>
          </cell>
          <cell r="E473">
            <v>2.864846638762833E-2</v>
          </cell>
          <cell r="F473">
            <v>80750</v>
          </cell>
          <cell r="G473">
            <v>2.5559018116528987E-2</v>
          </cell>
          <cell r="H473">
            <v>89300</v>
          </cell>
          <cell r="I473">
            <v>2.3999553785808904E-2</v>
          </cell>
          <cell r="J473">
            <v>96400</v>
          </cell>
          <cell r="K473">
            <v>2.6622358135867458E-2</v>
          </cell>
          <cell r="L473">
            <v>7.950727883538633E-2</v>
          </cell>
          <cell r="M473">
            <v>0.85422502193957928</v>
          </cell>
          <cell r="N473">
            <v>2.6228043500585545E-3</v>
          </cell>
          <cell r="O473">
            <v>8.7416136025073032E-3</v>
          </cell>
        </row>
        <row r="474">
          <cell r="A474" t="str">
            <v>LG Electronics</v>
          </cell>
          <cell r="B474">
            <v>19536.009999999998</v>
          </cell>
          <cell r="C474">
            <v>6.7190344952438707E-3</v>
          </cell>
          <cell r="D474">
            <v>65095.418000000012</v>
          </cell>
          <cell r="E474">
            <v>2.1428058078382356E-2</v>
          </cell>
          <cell r="F474">
            <v>66726.41</v>
          </cell>
          <cell r="G474">
            <v>2.1120266526822799E-2</v>
          </cell>
          <cell r="H474">
            <v>96528.062500000015</v>
          </cell>
          <cell r="I474">
            <v>2.5942110053848531E-2</v>
          </cell>
          <cell r="J474">
            <v>84042.04</v>
          </cell>
          <cell r="K474">
            <v>2.3209515428930481E-2</v>
          </cell>
          <cell r="L474">
            <v>-0.12935121846043496</v>
          </cell>
          <cell r="M474">
            <v>3.3019040223669007</v>
          </cell>
          <cell r="N474">
            <v>-2.7325946249180492E-3</v>
          </cell>
          <cell r="O474">
            <v>1.6490480933686609E-2</v>
          </cell>
        </row>
        <row r="475">
          <cell r="A475" t="str">
            <v>ASUS</v>
          </cell>
          <cell r="B475">
            <v>38799.80323383084</v>
          </cell>
          <cell r="C475">
            <v>1.3344445274996487E-2</v>
          </cell>
          <cell r="D475">
            <v>34521.103243025827</v>
          </cell>
          <cell r="E475">
            <v>1.1363629391263619E-2</v>
          </cell>
          <cell r="F475">
            <v>44901.091913508099</v>
          </cell>
          <cell r="G475">
            <v>1.4212109246678473E-2</v>
          </cell>
          <cell r="H475">
            <v>84266.940437274694</v>
          </cell>
          <cell r="I475">
            <v>2.2646908951734931E-2</v>
          </cell>
          <cell r="J475">
            <v>83629.308836841432</v>
          </cell>
          <cell r="K475">
            <v>2.309553330404002E-2</v>
          </cell>
          <cell r="L475">
            <v>-7.566806117849878E-3</v>
          </cell>
          <cell r="M475">
            <v>1.15540548834336</v>
          </cell>
          <cell r="N475">
            <v>4.4862435230508951E-4</v>
          </cell>
          <cell r="O475">
            <v>9.751088029043533E-3</v>
          </cell>
        </row>
        <row r="476">
          <cell r="A476" t="str">
            <v>Trigem</v>
          </cell>
          <cell r="B476">
            <v>58828.800000000003</v>
          </cell>
          <cell r="C476">
            <v>2.0233033076549545E-2</v>
          </cell>
          <cell r="D476">
            <v>119025</v>
          </cell>
          <cell r="E476">
            <v>3.9180555116482385E-2</v>
          </cell>
          <cell r="F476">
            <v>62000</v>
          </cell>
          <cell r="G476">
            <v>1.9624261587923186E-2</v>
          </cell>
          <cell r="H476">
            <v>63183</v>
          </cell>
          <cell r="I476">
            <v>1.6980557747466561E-2</v>
          </cell>
          <cell r="J476">
            <v>79560</v>
          </cell>
          <cell r="K476">
            <v>2.197173042831551E-2</v>
          </cell>
          <cell r="L476">
            <v>0.25919946821138606</v>
          </cell>
          <cell r="M476">
            <v>0.35239882506527409</v>
          </cell>
          <cell r="N476">
            <v>4.9911726808489487E-3</v>
          </cell>
          <cell r="O476">
            <v>1.7386973517659644E-3</v>
          </cell>
        </row>
        <row r="477">
          <cell r="A477" t="str">
            <v>Others</v>
          </cell>
          <cell r="B477">
            <v>1488142.2088352947</v>
          </cell>
          <cell r="C477">
            <v>0.51181786019728459</v>
          </cell>
          <cell r="D477">
            <v>1404583.4923666767</v>
          </cell>
          <cell r="E477">
            <v>0.46235968022158275</v>
          </cell>
          <cell r="F477">
            <v>1382621.3712083248</v>
          </cell>
          <cell r="G477">
            <v>0.43762779783298733</v>
          </cell>
          <cell r="H477">
            <v>1581841.7614406827</v>
          </cell>
          <cell r="I477">
            <v>0.42512314036208687</v>
          </cell>
          <cell r="J477">
            <v>1615146.28596339</v>
          </cell>
          <cell r="K477">
            <v>0.44604774758022375</v>
          </cell>
          <cell r="L477">
            <v>2.105427061956866E-2</v>
          </cell>
          <cell r="M477">
            <v>8.5344046001823992E-2</v>
          </cell>
          <cell r="N477">
            <v>2.0924607218136881E-2</v>
          </cell>
          <cell r="O477">
            <v>-6.5770112617060839E-2</v>
          </cell>
        </row>
        <row r="478">
          <cell r="A478" t="str">
            <v>Total</v>
          </cell>
          <cell r="B478">
            <v>2907562.0930103483</v>
          </cell>
          <cell r="C478">
            <v>1</v>
          </cell>
          <cell r="D478">
            <v>3037858.9493217478</v>
          </cell>
          <cell r="E478">
            <v>1</v>
          </cell>
          <cell r="F478">
            <v>3159354.5429579341</v>
          </cell>
          <cell r="G478">
            <v>1</v>
          </cell>
          <cell r="H478">
            <v>3720902.5133127137</v>
          </cell>
          <cell r="I478">
            <v>1</v>
          </cell>
          <cell r="J478">
            <v>3621016.5721617024</v>
          </cell>
          <cell r="K478">
            <v>1</v>
          </cell>
          <cell r="L478">
            <v>-2.6844546664051894E-2</v>
          </cell>
          <cell r="M478">
            <v>0.24537893132754318</v>
          </cell>
          <cell r="N478">
            <v>0</v>
          </cell>
          <cell r="O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cell r="O485" t="str">
            <v>Change in Market Share (YoY)</v>
          </cell>
        </row>
        <row r="486">
          <cell r="A486" t="str">
            <v>Lenovo</v>
          </cell>
          <cell r="B486">
            <v>362.40524560423034</v>
          </cell>
          <cell r="C486">
            <v>0.16696550374293978</v>
          </cell>
          <cell r="D486">
            <v>318.65539706880378</v>
          </cell>
          <cell r="E486">
            <v>0.13743464299373923</v>
          </cell>
          <cell r="F486">
            <v>400.0414608949277</v>
          </cell>
          <cell r="G486">
            <v>0.17312612993369039</v>
          </cell>
          <cell r="H486">
            <v>426.23996835526293</v>
          </cell>
          <cell r="I486">
            <v>0.15827371967767825</v>
          </cell>
          <cell r="J486">
            <v>381.38426641437951</v>
          </cell>
          <cell r="K486">
            <v>0.14816911993498263</v>
          </cell>
          <cell r="L486">
            <v>-0.1052357950240298</v>
          </cell>
          <cell r="M486">
            <v>5.2369608443459059E-2</v>
          </cell>
          <cell r="N486">
            <v>-1.0104599742695619E-2</v>
          </cell>
          <cell r="O486">
            <v>-1.8796383807957145E-2</v>
          </cell>
        </row>
        <row r="487">
          <cell r="A487" t="str">
            <v>Hewlett-Packard</v>
          </cell>
          <cell r="B487">
            <v>233.48259532554789</v>
          </cell>
          <cell r="C487">
            <v>0.10756891523118728</v>
          </cell>
          <cell r="D487">
            <v>281.19320162118009</v>
          </cell>
          <cell r="E487">
            <v>0.1212773661847914</v>
          </cell>
          <cell r="F487">
            <v>284.97121076386685</v>
          </cell>
          <cell r="G487">
            <v>0.12332712402283859</v>
          </cell>
          <cell r="H487">
            <v>346.17119046990638</v>
          </cell>
          <cell r="I487">
            <v>0.12854215002957176</v>
          </cell>
          <cell r="J487">
            <v>279.81774862853052</v>
          </cell>
          <cell r="K487">
            <v>0.10871017293469126</v>
          </cell>
          <cell r="L487">
            <v>-0.19167811668933243</v>
          </cell>
          <cell r="M487">
            <v>0.19845227965869117</v>
          </cell>
          <cell r="N487">
            <v>-1.9831977094880493E-2</v>
          </cell>
          <cell r="O487">
            <v>1.1412577035039839E-3</v>
          </cell>
        </row>
        <row r="488">
          <cell r="A488" t="str">
            <v>Acer</v>
          </cell>
          <cell r="B488">
            <v>113.85475424357257</v>
          </cell>
          <cell r="C488">
            <v>5.2454583995085541E-2</v>
          </cell>
          <cell r="D488">
            <v>114.49603786367324</v>
          </cell>
          <cell r="E488">
            <v>4.9381627402952592E-2</v>
          </cell>
          <cell r="F488">
            <v>140.55014306729942</v>
          </cell>
          <cell r="G488">
            <v>6.0825951081253486E-2</v>
          </cell>
          <cell r="H488">
            <v>197.67435758135724</v>
          </cell>
          <cell r="I488">
            <v>7.3401506620843299E-2</v>
          </cell>
          <cell r="J488">
            <v>202.85236271505283</v>
          </cell>
          <cell r="K488">
            <v>7.8808851615196129E-2</v>
          </cell>
          <cell r="L488">
            <v>2.6194622292193159E-2</v>
          </cell>
          <cell r="M488">
            <v>0.781676699078242</v>
          </cell>
          <cell r="N488">
            <v>5.4073449943528307E-3</v>
          </cell>
          <cell r="O488">
            <v>2.6354267620110589E-2</v>
          </cell>
        </row>
        <row r="489">
          <cell r="A489" t="str">
            <v>Samsung</v>
          </cell>
          <cell r="B489">
            <v>147.28721108422366</v>
          </cell>
          <cell r="C489">
            <v>6.7857415674457466E-2</v>
          </cell>
          <cell r="D489">
            <v>230.15625080621078</v>
          </cell>
          <cell r="E489">
            <v>9.9265358293929198E-2</v>
          </cell>
          <cell r="F489">
            <v>190.0722624874042</v>
          </cell>
          <cell r="G489">
            <v>8.2257661839775773E-2</v>
          </cell>
          <cell r="H489">
            <v>208.9214030226228</v>
          </cell>
          <cell r="I489">
            <v>7.7577820081643115E-2</v>
          </cell>
          <cell r="J489">
            <v>194.49120047182885</v>
          </cell>
          <cell r="K489">
            <v>7.5560510872513115E-2</v>
          </cell>
          <cell r="L489">
            <v>-6.9070005954494751E-2</v>
          </cell>
          <cell r="M489">
            <v>0.32048939646642105</v>
          </cell>
          <cell r="N489">
            <v>-2.0173092091299999E-3</v>
          </cell>
          <cell r="O489">
            <v>7.7030951980556484E-3</v>
          </cell>
        </row>
        <row r="490">
          <cell r="A490" t="str">
            <v>Founder</v>
          </cell>
          <cell r="B490">
            <v>87.035037402219331</v>
          </cell>
          <cell r="C490">
            <v>4.0098340295595121E-2</v>
          </cell>
          <cell r="D490">
            <v>78.273954349964811</v>
          </cell>
          <cell r="E490">
            <v>3.3759205306894247E-2</v>
          </cell>
          <cell r="F490">
            <v>101.6058899283868</v>
          </cell>
          <cell r="G490">
            <v>4.3972028455296484E-2</v>
          </cell>
          <cell r="H490">
            <v>104.22635272914232</v>
          </cell>
          <cell r="I490">
            <v>3.870189038942904E-2</v>
          </cell>
          <cell r="J490">
            <v>118.11690052432276</v>
          </cell>
          <cell r="K490">
            <v>4.5888828515860701E-2</v>
          </cell>
          <cell r="L490">
            <v>0.13327289530392017</v>
          </cell>
          <cell r="M490">
            <v>0.35711897242559076</v>
          </cell>
          <cell r="N490">
            <v>7.1869381264316606E-3</v>
          </cell>
          <cell r="O490">
            <v>5.79048822026558E-3</v>
          </cell>
        </row>
        <row r="491">
          <cell r="A491" t="str">
            <v>ASUS</v>
          </cell>
          <cell r="B491">
            <v>52.561815876036775</v>
          </cell>
          <cell r="C491">
            <v>2.4216012797370193E-2</v>
          </cell>
          <cell r="D491">
            <v>48.822834917608162</v>
          </cell>
          <cell r="E491">
            <v>2.1057069638757562E-2</v>
          </cell>
          <cell r="F491">
            <v>61.073838887268749</v>
          </cell>
          <cell r="G491">
            <v>2.6430953789371655E-2</v>
          </cell>
          <cell r="H491">
            <v>100.55075522432216</v>
          </cell>
          <cell r="I491">
            <v>3.7337047736660724E-2</v>
          </cell>
          <cell r="J491">
            <v>89.879657033670028</v>
          </cell>
          <cell r="K491">
            <v>3.4918560767966823E-2</v>
          </cell>
          <cell r="L491">
            <v>-0.10612648474738562</v>
          </cell>
          <cell r="M491">
            <v>0.70998005939605791</v>
          </cell>
          <cell r="N491">
            <v>-2.4184869686939003E-3</v>
          </cell>
          <cell r="O491">
            <v>1.0702547970596631E-2</v>
          </cell>
        </row>
        <row r="492">
          <cell r="A492" t="str">
            <v>Sony</v>
          </cell>
          <cell r="B492">
            <v>69.721258103272334</v>
          </cell>
          <cell r="C492">
            <v>3.2121623850657921E-2</v>
          </cell>
          <cell r="D492">
            <v>73.067989539566156</v>
          </cell>
          <cell r="E492">
            <v>3.1513896042602636E-2</v>
          </cell>
          <cell r="F492">
            <v>59.551473637376347</v>
          </cell>
          <cell r="G492">
            <v>2.5772119068915935E-2</v>
          </cell>
          <cell r="H492">
            <v>73.9705359392959</v>
          </cell>
          <cell r="I492">
            <v>2.7467137619308586E-2</v>
          </cell>
          <cell r="J492">
            <v>89.053295421918335</v>
          </cell>
          <cell r="K492">
            <v>3.4597516394761697E-2</v>
          </cell>
          <cell r="L492">
            <v>0.20390226042163784</v>
          </cell>
          <cell r="M492">
            <v>0.27727608256883518</v>
          </cell>
          <cell r="N492">
            <v>7.1303787754531112E-3</v>
          </cell>
          <cell r="O492">
            <v>2.4758925441037763E-3</v>
          </cell>
        </row>
        <row r="493">
          <cell r="A493" t="str">
            <v>LG Electronics</v>
          </cell>
          <cell r="B493">
            <v>10.137347010480166</v>
          </cell>
          <cell r="C493">
            <v>4.6704270171360014E-3</v>
          </cell>
          <cell r="D493">
            <v>61.211634129602231</v>
          </cell>
          <cell r="E493">
            <v>2.6400303152087599E-2</v>
          </cell>
          <cell r="F493">
            <v>68.04426101891562</v>
          </cell>
          <cell r="G493">
            <v>2.9447546631914862E-2</v>
          </cell>
          <cell r="H493">
            <v>97.644591504675788</v>
          </cell>
          <cell r="I493">
            <v>3.6257915379186982E-2</v>
          </cell>
          <cell r="J493">
            <v>85.277344027902274</v>
          </cell>
          <cell r="K493">
            <v>3.3130546086236314E-2</v>
          </cell>
          <cell r="L493">
            <v>-0.12665573470273872</v>
          </cell>
          <cell r="M493">
            <v>7.41219541362657</v>
          </cell>
          <cell r="N493">
            <v>-3.1273692929506686E-3</v>
          </cell>
          <cell r="O493">
            <v>2.8460119069100311E-2</v>
          </cell>
        </row>
        <row r="494">
          <cell r="A494" t="str">
            <v>Jooyontech</v>
          </cell>
          <cell r="B494">
            <v>37.787576425852279</v>
          </cell>
          <cell r="C494">
            <v>1.7409300250740119E-2</v>
          </cell>
          <cell r="D494">
            <v>63.73438999417683</v>
          </cell>
          <cell r="E494">
            <v>2.7488356437227187E-2</v>
          </cell>
          <cell r="F494">
            <v>58.792061247085179</v>
          </cell>
          <cell r="G494">
            <v>2.5443467813966801E-2</v>
          </cell>
          <cell r="H494">
            <v>66.844847619654175</v>
          </cell>
          <cell r="I494">
            <v>2.4821188671899055E-2</v>
          </cell>
          <cell r="J494">
            <v>73.160883575765055</v>
          </cell>
          <cell r="K494">
            <v>2.8423258869595888E-2</v>
          </cell>
          <cell r="L494">
            <v>9.4487999913605902E-2</v>
          </cell>
          <cell r="M494">
            <v>0.93610944378301575</v>
          </cell>
          <cell r="N494">
            <v>3.6020701976968335E-3</v>
          </cell>
          <cell r="O494">
            <v>1.1013958618855769E-2</v>
          </cell>
        </row>
        <row r="495">
          <cell r="A495" t="str">
            <v>Trigem</v>
          </cell>
          <cell r="B495">
            <v>57.259807039398495</v>
          </cell>
          <cell r="C495">
            <v>2.6380447420447328E-2</v>
          </cell>
          <cell r="D495">
            <v>98.637210936363815</v>
          </cell>
          <cell r="E495">
            <v>4.25417865055343E-2</v>
          </cell>
          <cell r="F495">
            <v>53.043557873347048</v>
          </cell>
          <cell r="G495">
            <v>2.2955685323172822E-2</v>
          </cell>
          <cell r="H495">
            <v>50.912909261500182</v>
          </cell>
          <cell r="I495">
            <v>1.890525555246244E-2</v>
          </cell>
          <cell r="J495">
            <v>71.14927954619472</v>
          </cell>
          <cell r="K495">
            <v>2.7641743676215424E-2</v>
          </cell>
          <cell r="L495">
            <v>0.39747031898640817</v>
          </cell>
          <cell r="M495">
            <v>0.24256932087178296</v>
          </cell>
          <cell r="N495">
            <v>8.7364881237529841E-3</v>
          </cell>
          <cell r="O495">
            <v>1.2612962557680962E-3</v>
          </cell>
        </row>
        <row r="496">
          <cell r="A496" t="str">
            <v>Others</v>
          </cell>
          <cell r="B496">
            <v>999.00699917775751</v>
          </cell>
          <cell r="C496">
            <v>0.46025742972438327</v>
          </cell>
          <cell r="D496">
            <v>950.34697916757682</v>
          </cell>
          <cell r="E496">
            <v>0.40988038804148397</v>
          </cell>
          <cell r="F496">
            <v>892.9475583991607</v>
          </cell>
          <cell r="G496">
            <v>0.38644133203980313</v>
          </cell>
          <cell r="H496">
            <v>1019.8989488817087</v>
          </cell>
          <cell r="I496">
            <v>0.37871436824131682</v>
          </cell>
          <cell r="J496">
            <v>988.79648853945992</v>
          </cell>
          <cell r="K496">
            <v>0.38415089033197997</v>
          </cell>
          <cell r="L496">
            <v>-3.0495629372254807E-2</v>
          </cell>
          <cell r="M496">
            <v>-1.0220659761844941E-2</v>
          </cell>
          <cell r="N496">
            <v>5.4365220906631428E-3</v>
          </cell>
          <cell r="O496">
            <v>-7.6106539392403305E-2</v>
          </cell>
        </row>
        <row r="497">
          <cell r="A497" t="str">
            <v>Total</v>
          </cell>
          <cell r="B497">
            <v>2170.5396472925913</v>
          </cell>
          <cell r="C497">
            <v>1</v>
          </cell>
          <cell r="D497">
            <v>2318.5958803947269</v>
          </cell>
          <cell r="E497">
            <v>1</v>
          </cell>
          <cell r="F497">
            <v>2310.6937182050387</v>
          </cell>
          <cell r="G497">
            <v>1</v>
          </cell>
          <cell r="H497">
            <v>2693.0558605894485</v>
          </cell>
          <cell r="I497">
            <v>1</v>
          </cell>
          <cell r="J497">
            <v>2573.9794268990249</v>
          </cell>
          <cell r="K497">
            <v>1</v>
          </cell>
          <cell r="L497">
            <v>-4.4216102396168022E-2</v>
          </cell>
          <cell r="M497">
            <v>0.18587072579377284</v>
          </cell>
          <cell r="N497">
            <v>0</v>
          </cell>
          <cell r="O497">
            <v>0</v>
          </cell>
        </row>
        <row r="498">
          <cell r="A498" t="str">
            <v>*Historical data for Lenovo includes IBM PCD - for your internal analysis only</v>
          </cell>
        </row>
      </sheetData>
      <sheetData sheetId="3"/>
      <sheetData sheetId="4"/>
      <sheetData sheetId="5"/>
      <sheetData sheetId="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PXANZXROAPFF"/>
      <sheetName val="APXANZXROAPBase"/>
      <sheetName val="APXANZXROAPProc"/>
      <sheetName val="APXANZXROAPBand"/>
      <sheetName val="APXANZXROAPSeg"/>
      <sheetName val="APXANZXROAPChan"/>
    </sheetNames>
    <sheetDataSet>
      <sheetData sheetId="0" refreshError="1"/>
      <sheetData sheetId="1"/>
      <sheetData sheetId="2" refreshError="1">
        <row r="460">
          <cell r="A460" t="str">
            <v>IDC PC Tracker</v>
          </cell>
          <cell r="M460" t="str">
            <v>( Top )</v>
          </cell>
          <cell r="N460" t="str">
            <v xml:space="preserve"> ( Contents Page )</v>
          </cell>
        </row>
        <row r="461">
          <cell r="A461" t="str">
            <v>Asia Pacific excluding ANZ and ROAP</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cell r="O466" t="str">
            <v>Change in Market Share (YoY)</v>
          </cell>
        </row>
        <row r="467">
          <cell r="A467" t="str">
            <v>Lenovo</v>
          </cell>
          <cell r="B467">
            <v>503312.93284514919</v>
          </cell>
          <cell r="C467">
            <v>0.12215731747069698</v>
          </cell>
          <cell r="D467">
            <v>461083.62851808424</v>
          </cell>
          <cell r="E467">
            <v>0.10152596367134965</v>
          </cell>
          <cell r="F467">
            <v>622966.58243890025</v>
          </cell>
          <cell r="G467">
            <v>0.13612675360804163</v>
          </cell>
          <cell r="H467">
            <v>667529.05351177172</v>
          </cell>
          <cell r="I467">
            <v>0.13223010451181802</v>
          </cell>
          <cell r="J467">
            <v>595400.67638640606</v>
          </cell>
          <cell r="K467">
            <v>0.1182753962192777</v>
          </cell>
          <cell r="L467">
            <v>-0.10805279073009466</v>
          </cell>
          <cell r="M467">
            <v>0.18296319750954804</v>
          </cell>
          <cell r="N467">
            <v>-1.3954708292540322E-2</v>
          </cell>
          <cell r="O467">
            <v>-3.8819212514192847E-3</v>
          </cell>
        </row>
        <row r="468">
          <cell r="A468" t="str">
            <v>Hewlett-Packard</v>
          </cell>
          <cell r="B468">
            <v>257390.40560388059</v>
          </cell>
          <cell r="C468">
            <v>6.2470323012618248E-2</v>
          </cell>
          <cell r="D468">
            <v>318129.56014449015</v>
          </cell>
          <cell r="E468">
            <v>7.0048919910295993E-2</v>
          </cell>
          <cell r="F468">
            <v>330342.38373638655</v>
          </cell>
          <cell r="G468">
            <v>7.2184347515280536E-2</v>
          </cell>
          <cell r="H468">
            <v>413499.8341523179</v>
          </cell>
          <cell r="I468">
            <v>8.1909732614531355E-2</v>
          </cell>
          <cell r="J468">
            <v>344988.21088310546</v>
          </cell>
          <cell r="K468">
            <v>6.8531358715988588E-2</v>
          </cell>
          <cell r="L468">
            <v>-0.16568718439673014</v>
          </cell>
          <cell r="M468">
            <v>0.34033049939723248</v>
          </cell>
          <cell r="N468">
            <v>-1.3378373898542767E-2</v>
          </cell>
          <cell r="O468">
            <v>6.0610357033703405E-3</v>
          </cell>
        </row>
        <row r="469">
          <cell r="A469" t="str">
            <v>NEC</v>
          </cell>
          <cell r="B469">
            <v>223502.06944670941</v>
          </cell>
          <cell r="C469">
            <v>5.424540374598201E-2</v>
          </cell>
          <cell r="D469">
            <v>342232.42539603962</v>
          </cell>
          <cell r="E469">
            <v>7.5356127693337618E-2</v>
          </cell>
          <cell r="F469">
            <v>284793.08176632668</v>
          </cell>
          <cell r="G469">
            <v>6.2231199495651791E-2</v>
          </cell>
          <cell r="H469">
            <v>279298.78617116949</v>
          </cell>
          <cell r="I469">
            <v>5.5325992915432519E-2</v>
          </cell>
          <cell r="J469">
            <v>298487.95074901555</v>
          </cell>
          <cell r="K469">
            <v>5.9294156089618619E-2</v>
          </cell>
          <cell r="L469">
            <v>6.870479045363953E-2</v>
          </cell>
          <cell r="M469">
            <v>0.3355041923680504</v>
          </cell>
          <cell r="N469">
            <v>3.9681631741860998E-3</v>
          </cell>
          <cell r="O469">
            <v>5.0487523436366089E-3</v>
          </cell>
        </row>
        <row r="470">
          <cell r="A470" t="str">
            <v>Fujitsu</v>
          </cell>
          <cell r="B470">
            <v>230516.853672828</v>
          </cell>
          <cell r="C470">
            <v>5.5947937433829933E-2</v>
          </cell>
          <cell r="D470">
            <v>287541.97854368936</v>
          </cell>
          <cell r="E470">
            <v>6.3313843003796055E-2</v>
          </cell>
          <cell r="F470">
            <v>260019.42545776442</v>
          </cell>
          <cell r="G470">
            <v>5.6817815369840007E-2</v>
          </cell>
          <cell r="H470">
            <v>246960.09858060046</v>
          </cell>
          <cell r="I470">
            <v>4.8920057447335977E-2</v>
          </cell>
          <cell r="J470">
            <v>271424.643465609</v>
          </cell>
          <cell r="K470">
            <v>5.3918073194691531E-2</v>
          </cell>
          <cell r="L470">
            <v>9.9062743437576151E-2</v>
          </cell>
          <cell r="M470">
            <v>0.17746116668259448</v>
          </cell>
          <cell r="N470">
            <v>4.9980157473555539E-3</v>
          </cell>
          <cell r="O470">
            <v>-2.0298642391384028E-3</v>
          </cell>
        </row>
        <row r="471">
          <cell r="A471" t="str">
            <v>Acer</v>
          </cell>
          <cell r="B471">
            <v>124141.25714861491</v>
          </cell>
          <cell r="C471">
            <v>3.0129889321521608E-2</v>
          </cell>
          <cell r="D471">
            <v>128715.38601260725</v>
          </cell>
          <cell r="E471">
            <v>2.8341829542419268E-2</v>
          </cell>
          <cell r="F471">
            <v>160036.29330722149</v>
          </cell>
          <cell r="G471">
            <v>3.497012790331027E-2</v>
          </cell>
          <cell r="H471">
            <v>230467.60433860758</v>
          </cell>
          <cell r="I471">
            <v>4.5653077192609401E-2</v>
          </cell>
          <cell r="J471">
            <v>249876.5826168237</v>
          </cell>
          <cell r="K471">
            <v>4.9637585221256345E-2</v>
          </cell>
          <cell r="L471">
            <v>8.4215646419876222E-2</v>
          </cell>
          <cell r="M471">
            <v>1.0128407618563551</v>
          </cell>
          <cell r="N471">
            <v>3.9845080286469436E-3</v>
          </cell>
          <cell r="O471">
            <v>1.9507695899734737E-2</v>
          </cell>
        </row>
        <row r="472">
          <cell r="A472" t="str">
            <v>Sony</v>
          </cell>
          <cell r="B472">
            <v>208322.15474500932</v>
          </cell>
          <cell r="C472">
            <v>5.0561139864838719E-2</v>
          </cell>
          <cell r="D472">
            <v>222957.72048172419</v>
          </cell>
          <cell r="E472">
            <v>4.9093040892877096E-2</v>
          </cell>
          <cell r="F472">
            <v>212769.84719061572</v>
          </cell>
          <cell r="G472">
            <v>4.6493133629007033E-2</v>
          </cell>
          <cell r="H472">
            <v>210961.6039590649</v>
          </cell>
          <cell r="I472">
            <v>4.1789154783202234E-2</v>
          </cell>
          <cell r="J472">
            <v>222030.88402865399</v>
          </cell>
          <cell r="K472">
            <v>4.4106081539555878E-2</v>
          </cell>
          <cell r="L472">
            <v>5.2470591149548662E-2</v>
          </cell>
          <cell r="M472">
            <v>6.5805431498269895E-2</v>
          </cell>
          <cell r="N472">
            <v>2.3169267563536433E-3</v>
          </cell>
          <cell r="O472">
            <v>-6.455058325282842E-3</v>
          </cell>
        </row>
        <row r="473">
          <cell r="A473" t="str">
            <v>Founder</v>
          </cell>
          <cell r="B473">
            <v>146952.52692093141</v>
          </cell>
          <cell r="C473">
            <v>3.5666332638673373E-2</v>
          </cell>
          <cell r="D473">
            <v>134108.86478710186</v>
          </cell>
          <cell r="E473">
            <v>2.9529419160123638E-2</v>
          </cell>
          <cell r="F473">
            <v>182596.77319587627</v>
          </cell>
          <cell r="G473">
            <v>3.9899902587305129E-2</v>
          </cell>
          <cell r="H473">
            <v>193700.09784354543</v>
          </cell>
          <cell r="I473">
            <v>3.8369841802473263E-2</v>
          </cell>
          <cell r="J473">
            <v>220238.04734995498</v>
          </cell>
          <cell r="K473">
            <v>4.3749937388332306E-2</v>
          </cell>
          <cell r="L473">
            <v>0.13700534900010575</v>
          </cell>
          <cell r="M473">
            <v>0.49870200917644136</v>
          </cell>
          <cell r="N473">
            <v>5.3800955858590432E-3</v>
          </cell>
          <cell r="O473">
            <v>8.0836047496589333E-3</v>
          </cell>
        </row>
        <row r="474">
          <cell r="A474" t="str">
            <v>Toshiba</v>
          </cell>
          <cell r="B474">
            <v>154791.44732940602</v>
          </cell>
          <cell r="C474">
            <v>3.7568889530173261E-2</v>
          </cell>
          <cell r="D474">
            <v>177344.21004112854</v>
          </cell>
          <cell r="E474">
            <v>3.9049406034709473E-2</v>
          </cell>
          <cell r="F474">
            <v>183822.27595479402</v>
          </cell>
          <cell r="G474">
            <v>4.0167691770243423E-2</v>
          </cell>
          <cell r="H474">
            <v>202980.52139361529</v>
          </cell>
          <cell r="I474">
            <v>4.0208190814375912E-2</v>
          </cell>
          <cell r="J474">
            <v>184549.48094625113</v>
          </cell>
          <cell r="K474">
            <v>3.6660460504438643E-2</v>
          </cell>
          <cell r="L474">
            <v>-9.0802015488092525E-2</v>
          </cell>
          <cell r="M474">
            <v>0.19224598083586719</v>
          </cell>
          <cell r="N474">
            <v>-3.5477303099372692E-3</v>
          </cell>
          <cell r="O474">
            <v>-9.0842902573461809E-4</v>
          </cell>
        </row>
        <row r="475">
          <cell r="A475" t="str">
            <v>Dell</v>
          </cell>
          <cell r="B475">
            <v>95046.21749862787</v>
          </cell>
          <cell r="C475">
            <v>2.3068334246322555E-2</v>
          </cell>
          <cell r="D475">
            <v>126493.89991572461</v>
          </cell>
          <cell r="E475">
            <v>2.7852680713836064E-2</v>
          </cell>
          <cell r="F475">
            <v>149639.50412140941</v>
          </cell>
          <cell r="G475">
            <v>3.2698286684683421E-2</v>
          </cell>
          <cell r="H475">
            <v>139643.67021816157</v>
          </cell>
          <cell r="I475">
            <v>2.7661862821129968E-2</v>
          </cell>
          <cell r="J475">
            <v>171221.36001811762</v>
          </cell>
          <cell r="K475">
            <v>3.4012850506410383E-2</v>
          </cell>
          <cell r="L475">
            <v>0.22613047731145319</v>
          </cell>
          <cell r="M475">
            <v>0.80145369825568746</v>
          </cell>
          <cell r="N475">
            <v>6.3509876852804147E-3</v>
          </cell>
          <cell r="O475">
            <v>1.0944516260087828E-2</v>
          </cell>
        </row>
        <row r="476">
          <cell r="A476" t="str">
            <v>Samsung</v>
          </cell>
          <cell r="B476">
            <v>117972.65916732719</v>
          </cell>
          <cell r="C476">
            <v>2.863273053068819E-2</v>
          </cell>
          <cell r="D476">
            <v>173376.5870349695</v>
          </cell>
          <cell r="E476">
            <v>3.8175775473417238E-2</v>
          </cell>
          <cell r="F476">
            <v>145823.99115143539</v>
          </cell>
          <cell r="G476">
            <v>3.1864544701415996E-2</v>
          </cell>
          <cell r="H476">
            <v>175250.43550594238</v>
          </cell>
          <cell r="I476">
            <v>3.4715168247405323E-2</v>
          </cell>
          <cell r="J476">
            <v>164317.7235780333</v>
          </cell>
          <cell r="K476">
            <v>3.2641454121272749E-2</v>
          </cell>
          <cell r="L476">
            <v>-6.2383365247262845E-2</v>
          </cell>
          <cell r="M476">
            <v>0.39284580628950927</v>
          </cell>
          <cell r="N476">
            <v>-2.0737141261325739E-3</v>
          </cell>
          <cell r="O476">
            <v>4.0087235905845592E-3</v>
          </cell>
        </row>
        <row r="477">
          <cell r="A477" t="str">
            <v>Others</v>
          </cell>
          <cell r="B477">
            <v>2058254.3686318637</v>
          </cell>
          <cell r="C477">
            <v>0.49955170220465511</v>
          </cell>
          <cell r="D477">
            <v>2169549.8634461854</v>
          </cell>
          <cell r="E477">
            <v>0.47771299390383787</v>
          </cell>
          <cell r="F477">
            <v>2043561.2450012597</v>
          </cell>
          <cell r="G477">
            <v>0.44654619673522078</v>
          </cell>
          <cell r="H477">
            <v>2287946.4090588377</v>
          </cell>
          <cell r="I477">
            <v>0.45321681684968596</v>
          </cell>
          <cell r="J477">
            <v>2311484.1551397326</v>
          </cell>
          <cell r="K477">
            <v>0.45917264649915707</v>
          </cell>
          <cell r="L477">
            <v>1.0287717399192653E-2</v>
          </cell>
          <cell r="M477">
            <v>0.1230313368294671</v>
          </cell>
          <cell r="N477">
            <v>5.9558296494711116E-3</v>
          </cell>
          <cell r="O477">
            <v>-4.0379055705498046E-2</v>
          </cell>
        </row>
        <row r="478">
          <cell r="A478" t="str">
            <v>Total</v>
          </cell>
          <cell r="B478">
            <v>4120202.8930103476</v>
          </cell>
          <cell r="C478">
            <v>1</v>
          </cell>
          <cell r="D478">
            <v>4541534.1243217448</v>
          </cell>
          <cell r="E478">
            <v>1</v>
          </cell>
          <cell r="F478">
            <v>4576371.4033219898</v>
          </cell>
          <cell r="G478">
            <v>1</v>
          </cell>
          <cell r="H478">
            <v>5048238.1147336345</v>
          </cell>
          <cell r="I478">
            <v>1</v>
          </cell>
          <cell r="J478">
            <v>5034019.7151617045</v>
          </cell>
          <cell r="K478">
            <v>1</v>
          </cell>
          <cell r="L478">
            <v>-2.8165073137957908E-3</v>
          </cell>
          <cell r="M478">
            <v>0.22178927734398401</v>
          </cell>
          <cell r="N478">
            <v>0</v>
          </cell>
          <cell r="O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cell r="O485" t="str">
            <v>Change in Market Share (YoY)</v>
          </cell>
        </row>
        <row r="486">
          <cell r="A486" t="str">
            <v>NEC</v>
          </cell>
          <cell r="B486">
            <v>383.35511299199766</v>
          </cell>
          <cell r="C486">
            <v>9.5746012443870196E-2</v>
          </cell>
          <cell r="D486">
            <v>541.87674224837338</v>
          </cell>
          <cell r="E486">
            <v>0.12026816782013863</v>
          </cell>
          <cell r="F486">
            <v>429.40965423549432</v>
          </cell>
          <cell r="G486">
            <v>0.10095019898178177</v>
          </cell>
          <cell r="H486">
            <v>400.92133863358504</v>
          </cell>
          <cell r="I486">
            <v>9.0228197796294027E-2</v>
          </cell>
          <cell r="J486">
            <v>399.50405587823889</v>
          </cell>
          <cell r="K486">
            <v>9.3129901648263624E-2</v>
          </cell>
          <cell r="L486">
            <v>-3.5350644098328665E-3</v>
          </cell>
          <cell r="M486">
            <v>4.2125283683325465E-2</v>
          </cell>
          <cell r="N486">
            <v>2.9017038519695976E-3</v>
          </cell>
          <cell r="O486">
            <v>-2.6161107956065716E-3</v>
          </cell>
        </row>
        <row r="487">
          <cell r="A487" t="str">
            <v>Lenovo</v>
          </cell>
          <cell r="B487">
            <v>376.12669029906328</v>
          </cell>
          <cell r="C487">
            <v>9.3940655933282338E-2</v>
          </cell>
          <cell r="D487">
            <v>331.53642569833164</v>
          </cell>
          <cell r="E487">
            <v>7.3583668342974667E-2</v>
          </cell>
          <cell r="F487">
            <v>422.67284779387114</v>
          </cell>
          <cell r="G487">
            <v>9.9366438709799998E-2</v>
          </cell>
          <cell r="H487">
            <v>438.24380090649214</v>
          </cell>
          <cell r="I487">
            <v>9.8627697108757129E-2</v>
          </cell>
          <cell r="J487">
            <v>393.31032902481815</v>
          </cell>
          <cell r="K487">
            <v>9.1686058552785554E-2</v>
          </cell>
          <cell r="L487">
            <v>-0.1025307643570329</v>
          </cell>
          <cell r="M487">
            <v>4.5685773354961601E-2</v>
          </cell>
          <cell r="N487">
            <v>-6.9416385559715743E-3</v>
          </cell>
          <cell r="O487">
            <v>-2.2545973804967839E-3</v>
          </cell>
        </row>
        <row r="488">
          <cell r="A488" t="str">
            <v>Fujitsu</v>
          </cell>
          <cell r="B488">
            <v>397.32249726185842</v>
          </cell>
          <cell r="C488">
            <v>9.9234478627803213E-2</v>
          </cell>
          <cell r="D488">
            <v>488.99140790266136</v>
          </cell>
          <cell r="E488">
            <v>0.10853040206934565</v>
          </cell>
          <cell r="F488">
            <v>413.84312703143024</v>
          </cell>
          <cell r="G488">
            <v>9.7290653829022383E-2</v>
          </cell>
          <cell r="H488">
            <v>379.07161036423383</v>
          </cell>
          <cell r="I488">
            <v>8.531087009604886E-2</v>
          </cell>
          <cell r="J488">
            <v>390.25049803988776</v>
          </cell>
          <cell r="K488">
            <v>9.0972769777630469E-2</v>
          </cell>
          <cell r="L488">
            <v>2.9490173808881748E-2</v>
          </cell>
          <cell r="M488">
            <v>-1.7799141178028499E-2</v>
          </cell>
          <cell r="N488">
            <v>5.6618996815816086E-3</v>
          </cell>
          <cell r="O488">
            <v>-8.2617088501727443E-3</v>
          </cell>
        </row>
        <row r="489">
          <cell r="A489" t="str">
            <v>Sony</v>
          </cell>
          <cell r="B489">
            <v>372.56590595693751</v>
          </cell>
          <cell r="C489">
            <v>9.3051321500593476E-2</v>
          </cell>
          <cell r="D489">
            <v>383.55875130999385</v>
          </cell>
          <cell r="E489">
            <v>8.5129891495304602E-2</v>
          </cell>
          <cell r="F489">
            <v>333.68770535529285</v>
          </cell>
          <cell r="G489">
            <v>7.8446862852592489E-2</v>
          </cell>
          <cell r="H489">
            <v>338.82125956752361</v>
          </cell>
          <cell r="I489">
            <v>7.6252443259918465E-2</v>
          </cell>
          <cell r="J489">
            <v>320.41179655802688</v>
          </cell>
          <cell r="K489">
            <v>7.4692405900097111E-2</v>
          </cell>
          <cell r="L489">
            <v>-5.4333848569581567E-2</v>
          </cell>
          <cell r="M489">
            <v>-0.13998626434953176</v>
          </cell>
          <cell r="N489">
            <v>-1.5600373598213535E-3</v>
          </cell>
          <cell r="O489">
            <v>-1.8358915600496364E-2</v>
          </cell>
        </row>
        <row r="490">
          <cell r="A490" t="str">
            <v>Hewlett-Packard</v>
          </cell>
          <cell r="B490">
            <v>246.03168311356808</v>
          </cell>
          <cell r="C490">
            <v>6.1448385047285781E-2</v>
          </cell>
          <cell r="D490">
            <v>291.2615373958356</v>
          </cell>
          <cell r="E490">
            <v>6.464475908991478E-2</v>
          </cell>
          <cell r="F490">
            <v>290.61967434272083</v>
          </cell>
          <cell r="G490">
            <v>6.8321971021240366E-2</v>
          </cell>
          <cell r="H490">
            <v>350.76964399378198</v>
          </cell>
          <cell r="I490">
            <v>7.8941452523014571E-2</v>
          </cell>
          <cell r="J490">
            <v>283.30303321693367</v>
          </cell>
          <cell r="K490">
            <v>6.6041841708333313E-2</v>
          </cell>
          <cell r="L490">
            <v>-0.19233879536635234</v>
          </cell>
          <cell r="M490">
            <v>0.15149004238678132</v>
          </cell>
          <cell r="N490">
            <v>-1.2899610814681259E-2</v>
          </cell>
          <cell r="O490">
            <v>4.5934566610475319E-3</v>
          </cell>
        </row>
        <row r="491">
          <cell r="A491" t="str">
            <v>Toshiba</v>
          </cell>
          <cell r="B491">
            <v>239.96574817741674</v>
          </cell>
          <cell r="C491">
            <v>5.9933369172454926E-2</v>
          </cell>
          <cell r="D491">
            <v>267.43409463592417</v>
          </cell>
          <cell r="E491">
            <v>5.9356318636310169E-2</v>
          </cell>
          <cell r="F491">
            <v>265.19187060777483</v>
          </cell>
          <cell r="G491">
            <v>6.2344131861376613E-2</v>
          </cell>
          <cell r="H491">
            <v>262.44490959618696</v>
          </cell>
          <cell r="I491">
            <v>5.9063783669836327E-2</v>
          </cell>
          <cell r="J491">
            <v>218.45644143744971</v>
          </cell>
          <cell r="K491">
            <v>5.092520740690569E-2</v>
          </cell>
          <cell r="L491">
            <v>-0.16761029286649332</v>
          </cell>
          <cell r="M491">
            <v>-8.9634903744947425E-2</v>
          </cell>
          <cell r="N491">
            <v>-8.1385762629306371E-3</v>
          </cell>
          <cell r="O491">
            <v>-9.0081617655492358E-3</v>
          </cell>
        </row>
        <row r="492">
          <cell r="A492" t="str">
            <v>Acer</v>
          </cell>
          <cell r="B492">
            <v>113.85475424357257</v>
          </cell>
          <cell r="C492">
            <v>2.843613753190358E-2</v>
          </cell>
          <cell r="D492">
            <v>114.49603786367324</v>
          </cell>
          <cell r="E492">
            <v>2.5412105046976736E-2</v>
          </cell>
          <cell r="F492">
            <v>140.55014306729942</v>
          </cell>
          <cell r="G492">
            <v>3.304202588277292E-2</v>
          </cell>
          <cell r="H492">
            <v>197.67435758135724</v>
          </cell>
          <cell r="I492">
            <v>4.4487033531050761E-2</v>
          </cell>
          <cell r="J492">
            <v>202.85236271505283</v>
          </cell>
          <cell r="K492">
            <v>4.728768159121912E-2</v>
          </cell>
          <cell r="L492">
            <v>2.6194622292193159E-2</v>
          </cell>
          <cell r="M492">
            <v>0.781676699078242</v>
          </cell>
          <cell r="N492">
            <v>2.8006480601683592E-3</v>
          </cell>
          <cell r="O492">
            <v>1.885154405931554E-2</v>
          </cell>
        </row>
        <row r="493">
          <cell r="A493" t="str">
            <v>Samsung</v>
          </cell>
          <cell r="B493">
            <v>147.28721108422366</v>
          </cell>
          <cell r="C493">
            <v>3.6786161622389499E-2</v>
          </cell>
          <cell r="D493">
            <v>230.15625080621078</v>
          </cell>
          <cell r="E493">
            <v>5.108259579837756E-2</v>
          </cell>
          <cell r="F493">
            <v>190.0722624874042</v>
          </cell>
          <cell r="G493">
            <v>4.468421361690679E-2</v>
          </cell>
          <cell r="H493">
            <v>208.9214030226228</v>
          </cell>
          <cell r="I493">
            <v>4.7018204967714736E-2</v>
          </cell>
          <cell r="J493">
            <v>194.49120047182885</v>
          </cell>
          <cell r="K493">
            <v>4.5338579433382827E-2</v>
          </cell>
          <cell r="L493">
            <v>-6.9070005954494751E-2</v>
          </cell>
          <cell r="M493">
            <v>0.32048939646642105</v>
          </cell>
          <cell r="N493">
            <v>-1.6796255343319091E-3</v>
          </cell>
          <cell r="O493">
            <v>8.5524178109933277E-3</v>
          </cell>
        </row>
        <row r="494">
          <cell r="A494" t="str">
            <v>Dell</v>
          </cell>
          <cell r="B494">
            <v>107.56773075936894</v>
          </cell>
          <cell r="C494">
            <v>2.6865903019951135E-2</v>
          </cell>
          <cell r="D494">
            <v>150.71532663789981</v>
          </cell>
          <cell r="E494">
            <v>3.345088427664171E-2</v>
          </cell>
          <cell r="F494">
            <v>169.89968698286117</v>
          </cell>
          <cell r="G494">
            <v>3.9941829529655151E-2</v>
          </cell>
          <cell r="H494">
            <v>152.94551910872877</v>
          </cell>
          <cell r="I494">
            <v>3.442071354254235E-2</v>
          </cell>
          <cell r="J494">
            <v>160.21358248040377</v>
          </cell>
          <cell r="K494">
            <v>3.7347994243301277E-2</v>
          </cell>
          <cell r="L494">
            <v>4.7520603506586712E-2</v>
          </cell>
          <cell r="M494">
            <v>0.48942049208795346</v>
          </cell>
          <cell r="N494">
            <v>2.9272807007589274E-3</v>
          </cell>
          <cell r="O494">
            <v>1.0482091223350143E-2</v>
          </cell>
        </row>
        <row r="495">
          <cell r="A495" t="str">
            <v>Founder</v>
          </cell>
          <cell r="B495">
            <v>87.035037402219331</v>
          </cell>
          <cell r="C495">
            <v>2.1737698263958077E-2</v>
          </cell>
          <cell r="D495">
            <v>78.273954349964811</v>
          </cell>
          <cell r="E495">
            <v>1.7372705531975979E-2</v>
          </cell>
          <cell r="F495">
            <v>101.6058899283868</v>
          </cell>
          <cell r="G495">
            <v>2.3886595713021642E-2</v>
          </cell>
          <cell r="H495">
            <v>104.22635272914232</v>
          </cell>
          <cell r="I495">
            <v>2.3456361793269688E-2</v>
          </cell>
          <cell r="J495">
            <v>118.11690052432276</v>
          </cell>
          <cell r="K495">
            <v>2.7534677475666406E-2</v>
          </cell>
          <cell r="L495">
            <v>0.13327289530392017</v>
          </cell>
          <cell r="M495">
            <v>0.35711897242559076</v>
          </cell>
          <cell r="N495">
            <v>4.078315682396718E-3</v>
          </cell>
          <cell r="O495">
            <v>5.7969792117083287E-3</v>
          </cell>
        </row>
        <row r="496">
          <cell r="A496" t="str">
            <v>Others</v>
          </cell>
          <cell r="B496">
            <v>1532.763123960653</v>
          </cell>
          <cell r="C496">
            <v>0.38281987683650776</v>
          </cell>
          <cell r="D496">
            <v>1627.270247441259</v>
          </cell>
          <cell r="E496">
            <v>0.36116850189203953</v>
          </cell>
          <cell r="F496">
            <v>1496.1252741856883</v>
          </cell>
          <cell r="G496">
            <v>0.35172507800182989</v>
          </cell>
          <cell r="H496">
            <v>1609.3749277678448</v>
          </cell>
          <cell r="I496">
            <v>0.36219324171155315</v>
          </cell>
          <cell r="J496">
            <v>1608.8404469488987</v>
          </cell>
          <cell r="K496">
            <v>0.37504288226241456</v>
          </cell>
          <cell r="L496">
            <v>-3.3210460143517917E-4</v>
          </cell>
          <cell r="M496">
            <v>4.9634103142866648E-2</v>
          </cell>
          <cell r="N496">
            <v>1.2849640550861408E-2</v>
          </cell>
          <cell r="O496">
            <v>-7.7769945740931989E-3</v>
          </cell>
        </row>
        <row r="497">
          <cell r="A497" t="str">
            <v>Total</v>
          </cell>
          <cell r="B497">
            <v>4003.8754952508793</v>
          </cell>
          <cell r="C497">
            <v>1</v>
          </cell>
          <cell r="D497">
            <v>4505.5707762901275</v>
          </cell>
          <cell r="E497">
            <v>1</v>
          </cell>
          <cell r="F497">
            <v>4253.678136018224</v>
          </cell>
          <cell r="G497">
            <v>1</v>
          </cell>
          <cell r="H497">
            <v>4443.4151232714994</v>
          </cell>
          <cell r="I497">
            <v>1</v>
          </cell>
          <cell r="J497">
            <v>4289.7506472958621</v>
          </cell>
          <cell r="K497">
            <v>1</v>
          </cell>
          <cell r="L497">
            <v>-3.4582516310675104E-2</v>
          </cell>
          <cell r="M497">
            <v>7.1399610798104973E-2</v>
          </cell>
          <cell r="N497">
            <v>0</v>
          </cell>
          <cell r="O497">
            <v>0</v>
          </cell>
        </row>
        <row r="498">
          <cell r="A498" t="str">
            <v>*Historical data for Lenovo includes IBM PCD - for your internal analysis only</v>
          </cell>
        </row>
      </sheetData>
      <sheetData sheetId="3"/>
      <sheetData sheetId="4"/>
      <sheetData sheetId="5"/>
      <sheetData sheetId="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EANFF"/>
      <sheetName val="ASEANBase"/>
      <sheetName val="ASEANProc"/>
      <sheetName val="ASEANBand"/>
      <sheetName val="ASEANSeg"/>
      <sheetName val="ASEANChan"/>
      <sheetName val="ASEANForecast"/>
    </sheetNames>
    <sheetDataSet>
      <sheetData sheetId="0" refreshError="1"/>
      <sheetData sheetId="1"/>
      <sheetData sheetId="2" refreshError="1">
        <row r="460">
          <cell r="A460" t="str">
            <v>IDC PC Tracker</v>
          </cell>
          <cell r="M460" t="str">
            <v>( Top )</v>
          </cell>
          <cell r="N460" t="str">
            <v xml:space="preserve"> ( Contents Page )</v>
          </cell>
        </row>
        <row r="461">
          <cell r="A461" t="str">
            <v>ASEAN</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cell r="O466" t="str">
            <v>Change in Market Share (YoY)</v>
          </cell>
        </row>
        <row r="467">
          <cell r="A467" t="str">
            <v>Acer</v>
          </cell>
          <cell r="B467">
            <v>46077.905000000006</v>
          </cell>
          <cell r="C467">
            <v>0.12448602679101196</v>
          </cell>
          <cell r="D467">
            <v>59549.675821079887</v>
          </cell>
          <cell r="E467">
            <v>0.14554414894767811</v>
          </cell>
          <cell r="F467">
            <v>70009.301999999996</v>
          </cell>
          <cell r="G467">
            <v>0.16563238866675864</v>
          </cell>
          <cell r="H467">
            <v>96987.517000000022</v>
          </cell>
          <cell r="I467">
            <v>0.19816014892272732</v>
          </cell>
          <cell r="J467">
            <v>93073.020999999979</v>
          </cell>
          <cell r="K467">
            <v>0.19524384596913943</v>
          </cell>
          <cell r="L467">
            <v>-4.0360822929409013E-2</v>
          </cell>
          <cell r="M467">
            <v>1.0199056576031391</v>
          </cell>
          <cell r="N467">
            <v>-2.9163029535878848E-3</v>
          </cell>
          <cell r="O467">
            <v>7.0757819178127471E-2</v>
          </cell>
        </row>
        <row r="468">
          <cell r="A468" t="str">
            <v>Hewlett-Packard</v>
          </cell>
          <cell r="B468">
            <v>53966.54</v>
          </cell>
          <cell r="C468">
            <v>0.14579829843084702</v>
          </cell>
          <cell r="D468">
            <v>68755.72</v>
          </cell>
          <cell r="E468">
            <v>0.16804445389008302</v>
          </cell>
          <cell r="F468">
            <v>67925.070000000007</v>
          </cell>
          <cell r="G468">
            <v>0.16070138214571528</v>
          </cell>
          <cell r="H468">
            <v>90113.919999999998</v>
          </cell>
          <cell r="I468">
            <v>0.18411635187248615</v>
          </cell>
          <cell r="J468">
            <v>71498.21818995128</v>
          </cell>
          <cell r="K468">
            <v>0.14998532280741994</v>
          </cell>
          <cell r="L468">
            <v>-0.2065796472958753</v>
          </cell>
          <cell r="M468">
            <v>0.32486200134289289</v>
          </cell>
          <cell r="N468">
            <v>-3.413102906506621E-2</v>
          </cell>
          <cell r="O468">
            <v>4.1870243765729231E-3</v>
          </cell>
        </row>
        <row r="469">
          <cell r="A469" t="str">
            <v>Dell</v>
          </cell>
          <cell r="B469">
            <v>10818.75</v>
          </cell>
          <cell r="C469">
            <v>2.9228394874837745E-2</v>
          </cell>
          <cell r="D469">
            <v>12254.014999999999</v>
          </cell>
          <cell r="E469">
            <v>2.994978830322605E-2</v>
          </cell>
          <cell r="F469">
            <v>15396.525000000005</v>
          </cell>
          <cell r="G469">
            <v>3.6426062538339077E-2</v>
          </cell>
          <cell r="H469">
            <v>18594.275000000005</v>
          </cell>
          <cell r="I469">
            <v>3.7990912821390672E-2</v>
          </cell>
          <cell r="J469">
            <v>22836.402499999997</v>
          </cell>
          <cell r="K469">
            <v>4.7905042774954852E-2</v>
          </cell>
          <cell r="L469">
            <v>0.22814159196849526</v>
          </cell>
          <cell r="M469">
            <v>1.1108170999422295</v>
          </cell>
          <cell r="N469">
            <v>9.9141299535641797E-3</v>
          </cell>
          <cell r="O469">
            <v>1.8676647900117107E-2</v>
          </cell>
        </row>
        <row r="470">
          <cell r="A470" t="str">
            <v>Lenovo</v>
          </cell>
          <cell r="B470">
            <v>6138.24</v>
          </cell>
          <cell r="C470">
            <v>1.6583330103433765E-2</v>
          </cell>
          <cell r="D470">
            <v>9266.3799999999992</v>
          </cell>
          <cell r="E470">
            <v>2.2647770492956621E-2</v>
          </cell>
          <cell r="F470">
            <v>11607.24</v>
          </cell>
          <cell r="G470">
            <v>2.7461134907877636E-2</v>
          </cell>
          <cell r="H470">
            <v>14178.6</v>
          </cell>
          <cell r="I470">
            <v>2.8969021730041622E-2</v>
          </cell>
          <cell r="J470">
            <v>19380.458000000002</v>
          </cell>
          <cell r="K470">
            <v>4.0655338312950838E-2</v>
          </cell>
          <cell r="L470">
            <v>0.36688093323741433</v>
          </cell>
          <cell r="M470">
            <v>2.1573314174747162</v>
          </cell>
          <cell r="N470">
            <v>1.1686316582909216E-2</v>
          </cell>
          <cell r="O470">
            <v>2.4072008209517073E-2</v>
          </cell>
        </row>
        <row r="471">
          <cell r="A471" t="str">
            <v>Toshiba</v>
          </cell>
          <cell r="B471">
            <v>8468.2000000000007</v>
          </cell>
          <cell r="C471">
            <v>2.2878049079524069E-2</v>
          </cell>
          <cell r="D471">
            <v>9309.9074999999993</v>
          </cell>
          <cell r="E471">
            <v>2.2754155168539982E-2</v>
          </cell>
          <cell r="F471">
            <v>9371.0549999999985</v>
          </cell>
          <cell r="G471">
            <v>2.2170628468450831E-2</v>
          </cell>
          <cell r="H471">
            <v>10608.42</v>
          </cell>
          <cell r="I471">
            <v>2.1674604650770042E-2</v>
          </cell>
          <cell r="J471">
            <v>13550.442233160624</v>
          </cell>
          <cell r="K471">
            <v>2.8425427989330392E-2</v>
          </cell>
          <cell r="L471">
            <v>0.27732897388683919</v>
          </cell>
          <cell r="M471">
            <v>0.60015614099343684</v>
          </cell>
          <cell r="N471">
            <v>6.7508233385603494E-3</v>
          </cell>
          <cell r="O471">
            <v>5.5473789098063227E-3</v>
          </cell>
        </row>
        <row r="472">
          <cell r="A472" t="str">
            <v>SVOA</v>
          </cell>
          <cell r="B472">
            <v>8679</v>
          </cell>
          <cell r="C472">
            <v>2.3447555320043147E-2</v>
          </cell>
          <cell r="D472">
            <v>7718.66</v>
          </cell>
          <cell r="E472">
            <v>1.8865019586199201E-2</v>
          </cell>
          <cell r="F472">
            <v>11413.825000000001</v>
          </cell>
          <cell r="G472">
            <v>2.7003541594720751E-2</v>
          </cell>
          <cell r="H472">
            <v>11033.19</v>
          </cell>
          <cell r="I472">
            <v>2.2542473929843421E-2</v>
          </cell>
          <cell r="J472">
            <v>9311.74</v>
          </cell>
          <cell r="K472">
            <v>1.9533694197641602E-2</v>
          </cell>
          <cell r="L472">
            <v>-0.15602468551706272</v>
          </cell>
          <cell r="M472">
            <v>7.2904712524484383E-2</v>
          </cell>
          <cell r="N472">
            <v>-3.0087797322018196E-3</v>
          </cell>
          <cell r="O472">
            <v>-3.9138611224015449E-3</v>
          </cell>
        </row>
        <row r="473">
          <cell r="A473" t="str">
            <v>Laser (V-Tech)</v>
          </cell>
          <cell r="B473">
            <v>11500.18</v>
          </cell>
          <cell r="C473">
            <v>3.106937512852331E-2</v>
          </cell>
          <cell r="D473">
            <v>10113.780000000001</v>
          </cell>
          <cell r="E473">
            <v>2.4718883561461416E-2</v>
          </cell>
          <cell r="F473">
            <v>9252.9</v>
          </cell>
          <cell r="G473">
            <v>2.1891089973938762E-2</v>
          </cell>
          <cell r="H473">
            <v>9739.2199999999993</v>
          </cell>
          <cell r="I473">
            <v>1.9898697742630155E-2</v>
          </cell>
          <cell r="J473">
            <v>9116.7360000000008</v>
          </cell>
          <cell r="K473">
            <v>1.9124624732287449E-2</v>
          </cell>
          <cell r="L473">
            <v>-6.3915180065754584E-2</v>
          </cell>
          <cell r="M473">
            <v>-0.20725275604381843</v>
          </cell>
          <cell r="N473">
            <v>-7.7407301034270598E-4</v>
          </cell>
          <cell r="O473">
            <v>-1.1944750396235861E-2</v>
          </cell>
        </row>
        <row r="474">
          <cell r="A474" t="str">
            <v>Sony</v>
          </cell>
          <cell r="B474">
            <v>5892.5339199999989</v>
          </cell>
          <cell r="C474">
            <v>1.591952011342674E-2</v>
          </cell>
          <cell r="D474">
            <v>5920.19</v>
          </cell>
          <cell r="E474">
            <v>1.4469415715165669E-2</v>
          </cell>
          <cell r="F474">
            <v>6115.45</v>
          </cell>
          <cell r="G474">
            <v>1.4468314385881595E-2</v>
          </cell>
          <cell r="H474">
            <v>7178.96</v>
          </cell>
          <cell r="I474">
            <v>1.4667699789760597E-2</v>
          </cell>
          <cell r="J474">
            <v>8008.62</v>
          </cell>
          <cell r="K474">
            <v>1.6800075391400156E-2</v>
          </cell>
          <cell r="L474">
            <v>0.11556827172738116</v>
          </cell>
          <cell r="M474">
            <v>0.35911309272531122</v>
          </cell>
          <cell r="N474">
            <v>2.1323756016395599E-3</v>
          </cell>
          <cell r="O474">
            <v>8.8055527797341673E-4</v>
          </cell>
        </row>
        <row r="475">
          <cell r="A475" t="str">
            <v>Apple</v>
          </cell>
          <cell r="B475">
            <v>4314.26</v>
          </cell>
          <cell r="C475">
            <v>1.1655588203139689E-2</v>
          </cell>
          <cell r="D475">
            <v>5630.85</v>
          </cell>
          <cell r="E475">
            <v>1.3762245718421304E-2</v>
          </cell>
          <cell r="F475">
            <v>6990.67</v>
          </cell>
          <cell r="G475">
            <v>1.6538964643313392E-2</v>
          </cell>
          <cell r="H475">
            <v>8337.0499999999993</v>
          </cell>
          <cell r="I475">
            <v>1.7033852609879923E-2</v>
          </cell>
          <cell r="J475">
            <v>6433.1309999999985</v>
          </cell>
          <cell r="K475">
            <v>1.3495094760739484E-2</v>
          </cell>
          <cell r="L475">
            <v>-0.22836842768125432</v>
          </cell>
          <cell r="M475">
            <v>0.49113196701172357</v>
          </cell>
          <cell r="N475">
            <v>-3.5387578491404385E-3</v>
          </cell>
          <cell r="O475">
            <v>1.8395065575997956E-3</v>
          </cell>
        </row>
        <row r="476">
          <cell r="A476" t="str">
            <v>ASUS</v>
          </cell>
          <cell r="B476">
            <v>2688.1</v>
          </cell>
          <cell r="C476">
            <v>7.2622852236211522E-3</v>
          </cell>
          <cell r="D476">
            <v>3458.28</v>
          </cell>
          <cell r="E476">
            <v>8.4523116622005606E-3</v>
          </cell>
          <cell r="F476">
            <v>4857.6750000000011</v>
          </cell>
          <cell r="G476">
            <v>1.149259156471517E-2</v>
          </cell>
          <cell r="H476">
            <v>6937.57</v>
          </cell>
          <cell r="I476">
            <v>1.4174503553502098E-2</v>
          </cell>
          <cell r="J476">
            <v>6247.5066604017211</v>
          </cell>
          <cell r="K476">
            <v>1.3105701469544507E-2</v>
          </cell>
          <cell r="L476">
            <v>-9.9467585854741469E-2</v>
          </cell>
          <cell r="M476">
            <v>1.3241347644811285</v>
          </cell>
          <cell r="N476">
            <v>-1.0688020839575915E-3</v>
          </cell>
          <cell r="O476">
            <v>5.8434162459233543E-3</v>
          </cell>
        </row>
        <row r="477">
          <cell r="A477" t="str">
            <v>Others</v>
          </cell>
          <cell r="B477">
            <v>211601.4888005114</v>
          </cell>
          <cell r="C477">
            <v>0.57167157673159141</v>
          </cell>
          <cell r="D477">
            <v>217174.51550706412</v>
          </cell>
          <cell r="E477">
            <v>0.53079180695406802</v>
          </cell>
          <cell r="F477">
            <v>209739.10440500919</v>
          </cell>
          <cell r="G477">
            <v>0.4962139011102889</v>
          </cell>
          <cell r="H477">
            <v>215731.34719282418</v>
          </cell>
          <cell r="I477">
            <v>0.44077173237696787</v>
          </cell>
          <cell r="J477">
            <v>217245.1566076513</v>
          </cell>
          <cell r="K477">
            <v>0.45572583159459129</v>
          </cell>
          <cell r="L477">
            <v>7.0171045354574524E-3</v>
          </cell>
          <cell r="M477">
            <v>2.6671210297865677E-2</v>
          </cell>
          <cell r="N477">
            <v>1.4954099217623418E-2</v>
          </cell>
          <cell r="O477">
            <v>-0.11594574513700012</v>
          </cell>
        </row>
        <row r="478">
          <cell r="A478" t="str">
            <v>Total</v>
          </cell>
          <cell r="B478">
            <v>370145.19772051141</v>
          </cell>
          <cell r="C478">
            <v>1</v>
          </cell>
          <cell r="D478">
            <v>409151.97382814402</v>
          </cell>
          <cell r="E478">
            <v>1</v>
          </cell>
          <cell r="F478">
            <v>422678.81640500919</v>
          </cell>
          <cell r="G478">
            <v>1</v>
          </cell>
          <cell r="H478">
            <v>489440.06919282424</v>
          </cell>
          <cell r="I478">
            <v>1</v>
          </cell>
          <cell r="J478">
            <v>476701.43219116493</v>
          </cell>
          <cell r="K478">
            <v>1</v>
          </cell>
          <cell r="L478">
            <v>-2.6026959792375903E-2</v>
          </cell>
          <cell r="M478">
            <v>0.28787685245375472</v>
          </cell>
          <cell r="N478">
            <v>0</v>
          </cell>
          <cell r="O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cell r="O485" t="str">
            <v>Change in Market Share (YoY)</v>
          </cell>
        </row>
        <row r="486">
          <cell r="A486" t="str">
            <v>Acer</v>
          </cell>
          <cell r="B486">
            <v>42.122745721455637</v>
          </cell>
          <cell r="C486">
            <v>0.13516749143138884</v>
          </cell>
          <cell r="D486">
            <v>56.820279352655149</v>
          </cell>
          <cell r="E486">
            <v>0.15740171088141411</v>
          </cell>
          <cell r="F486">
            <v>67.850009937705437</v>
          </cell>
          <cell r="G486">
            <v>0.18150177087657882</v>
          </cell>
          <cell r="H486">
            <v>88.462326522173484</v>
          </cell>
          <cell r="I486">
            <v>0.20698147000533088</v>
          </cell>
          <cell r="J486">
            <v>81.812849716873998</v>
          </cell>
          <cell r="K486">
            <v>0.20213167540042609</v>
          </cell>
          <cell r="L486">
            <v>-7.5167329039585673E-2</v>
          </cell>
          <cell r="M486">
            <v>0.94224873795921171</v>
          </cell>
          <cell r="N486">
            <v>-4.8497946049047835E-3</v>
          </cell>
          <cell r="O486">
            <v>6.696418396903725E-2</v>
          </cell>
        </row>
        <row r="487">
          <cell r="A487" t="str">
            <v>Hewlett-Packard</v>
          </cell>
          <cell r="B487">
            <v>62.021551102286928</v>
          </cell>
          <cell r="C487">
            <v>0.19902067953062463</v>
          </cell>
          <cell r="D487">
            <v>75.688832769236015</v>
          </cell>
          <cell r="E487">
            <v>0.20967077086252098</v>
          </cell>
          <cell r="F487">
            <v>73.056598166414986</v>
          </cell>
          <cell r="G487">
            <v>0.19542962416066179</v>
          </cell>
          <cell r="H487">
            <v>89.924396889481216</v>
          </cell>
          <cell r="I487">
            <v>0.21040237793047722</v>
          </cell>
          <cell r="J487">
            <v>71.064825215790435</v>
          </cell>
          <cell r="K487">
            <v>0.17557696905335254</v>
          </cell>
          <cell r="L487">
            <v>-0.20972697428117926</v>
          </cell>
          <cell r="M487">
            <v>0.14580857706362749</v>
          </cell>
          <cell r="N487">
            <v>-3.4825408877124681E-2</v>
          </cell>
          <cell r="O487">
            <v>-2.3443710477272089E-2</v>
          </cell>
        </row>
        <row r="488">
          <cell r="A488" t="str">
            <v>Lenovo</v>
          </cell>
          <cell r="B488">
            <v>10.137623470300209</v>
          </cell>
          <cell r="C488">
            <v>3.2530574873196966E-2</v>
          </cell>
          <cell r="D488">
            <v>13.720214641617288</v>
          </cell>
          <cell r="E488">
            <v>3.8007297444761223E-2</v>
          </cell>
          <cell r="F488">
            <v>18.733539760876276</v>
          </cell>
          <cell r="G488">
            <v>5.011304559140986E-2</v>
          </cell>
          <cell r="H488">
            <v>20.683808785086313</v>
          </cell>
          <cell r="I488">
            <v>4.8395348799392571E-2</v>
          </cell>
          <cell r="J488">
            <v>22.498199608179515</v>
          </cell>
          <cell r="K488">
            <v>5.558538537689621E-2</v>
          </cell>
          <cell r="L488">
            <v>8.7720344059718514E-2</v>
          </cell>
          <cell r="M488">
            <v>1.2192774937924646</v>
          </cell>
          <cell r="N488">
            <v>7.190036577503639E-3</v>
          </cell>
          <cell r="O488">
            <v>2.3054810503699244E-2</v>
          </cell>
        </row>
        <row r="489">
          <cell r="A489" t="str">
            <v>Dell</v>
          </cell>
          <cell r="B489">
            <v>10.446441465327494</v>
          </cell>
          <cell r="C489">
            <v>3.3521539564167896E-2</v>
          </cell>
          <cell r="D489">
            <v>12.118561254321936</v>
          </cell>
          <cell r="E489">
            <v>3.3570448730332651E-2</v>
          </cell>
          <cell r="F489">
            <v>15.224105393290872</v>
          </cell>
          <cell r="G489">
            <v>4.0725153783041791E-2</v>
          </cell>
          <cell r="H489">
            <v>17.72687414322905</v>
          </cell>
          <cell r="I489">
            <v>4.1476802759029333E-2</v>
          </cell>
          <cell r="J489">
            <v>21.07016743032316</v>
          </cell>
          <cell r="K489">
            <v>5.2057204441569499E-2</v>
          </cell>
          <cell r="L489">
            <v>0.18860027211120656</v>
          </cell>
          <cell r="M489">
            <v>1.0169708029530047</v>
          </cell>
          <cell r="N489">
            <v>1.0580401682540166E-2</v>
          </cell>
          <cell r="O489">
            <v>1.8535664877401603E-2</v>
          </cell>
        </row>
        <row r="490">
          <cell r="A490" t="str">
            <v>Toshiba</v>
          </cell>
          <cell r="B490">
            <v>13.178537761637998</v>
          </cell>
          <cell r="C490">
            <v>4.2288551220133551E-2</v>
          </cell>
          <cell r="D490">
            <v>14.94597910981382</v>
          </cell>
          <cell r="E490">
            <v>4.1402870761715803E-2</v>
          </cell>
          <cell r="F490">
            <v>15.04962486012902</v>
          </cell>
          <cell r="G490">
            <v>4.0258410656822036E-2</v>
          </cell>
          <cell r="H490">
            <v>16.268549191326869</v>
          </cell>
          <cell r="I490">
            <v>3.8064658243312718E-2</v>
          </cell>
          <cell r="J490">
            <v>19.454011698982995</v>
          </cell>
          <cell r="K490">
            <v>4.806423430528526E-2</v>
          </cell>
          <cell r="L490">
            <v>0.19580495286908373</v>
          </cell>
          <cell r="M490">
            <v>0.47618894074975149</v>
          </cell>
          <cell r="N490">
            <v>9.9995760619725413E-3</v>
          </cell>
          <cell r="O490">
            <v>5.7756830851517088E-3</v>
          </cell>
        </row>
        <row r="491">
          <cell r="A491" t="str">
            <v>Sony</v>
          </cell>
          <cell r="B491">
            <v>12.014030803528202</v>
          </cell>
          <cell r="C491">
            <v>3.8551770020661E-2</v>
          </cell>
          <cell r="D491">
            <v>11.909594060671603</v>
          </cell>
          <cell r="E491">
            <v>3.2991574529547624E-2</v>
          </cell>
          <cell r="F491">
            <v>12.356561541934679</v>
          </cell>
          <cell r="G491">
            <v>3.3054347432899124E-2</v>
          </cell>
          <cell r="H491">
            <v>13.770095417705784</v>
          </cell>
          <cell r="I491">
            <v>3.2218851840348214E-2</v>
          </cell>
          <cell r="J491">
            <v>15.792234194396457</v>
          </cell>
          <cell r="K491">
            <v>3.9017229775958742E-2</v>
          </cell>
          <cell r="L491">
            <v>0.14685001921559504</v>
          </cell>
          <cell r="M491">
            <v>0.31448257896581189</v>
          </cell>
          <cell r="N491">
            <v>6.7983779356105278E-3</v>
          </cell>
          <cell r="O491">
            <v>4.6545975529774242E-4</v>
          </cell>
        </row>
        <row r="492">
          <cell r="A492" t="str">
            <v>Apple</v>
          </cell>
          <cell r="B492">
            <v>6.7547319977984657</v>
          </cell>
          <cell r="C492">
            <v>2.167522947034994E-2</v>
          </cell>
          <cell r="D492">
            <v>7.782551914846799</v>
          </cell>
          <cell r="E492">
            <v>2.1558975076793059E-2</v>
          </cell>
          <cell r="F492">
            <v>8.6309829602838999</v>
          </cell>
          <cell r="G492">
            <v>2.3088260313231749E-2</v>
          </cell>
          <cell r="H492">
            <v>10.424611624645429</v>
          </cell>
          <cell r="I492">
            <v>2.439119027423424E-2</v>
          </cell>
          <cell r="J492">
            <v>9.7930555975452034</v>
          </cell>
          <cell r="K492">
            <v>2.419530357482538E-2</v>
          </cell>
          <cell r="L492">
            <v>-6.0583170849945911E-2</v>
          </cell>
          <cell r="M492">
            <v>0.44980668377916433</v>
          </cell>
          <cell r="N492">
            <v>-1.9588669940885997E-4</v>
          </cell>
          <cell r="O492">
            <v>2.5200741044754393E-3</v>
          </cell>
        </row>
        <row r="493">
          <cell r="A493" t="str">
            <v>Fujitsu</v>
          </cell>
          <cell r="B493">
            <v>7.5173670231743088</v>
          </cell>
          <cell r="C493">
            <v>2.4122445611943003E-2</v>
          </cell>
          <cell r="D493">
            <v>11.033891666936604</v>
          </cell>
          <cell r="E493">
            <v>3.056573191548104E-2</v>
          </cell>
          <cell r="F493">
            <v>13.183560167094727</v>
          </cell>
          <cell r="G493">
            <v>3.5266605251532551E-2</v>
          </cell>
          <cell r="H493">
            <v>16.089385118270382</v>
          </cell>
          <cell r="I493">
            <v>3.7645455576242021E-2</v>
          </cell>
          <cell r="J493">
            <v>8.8615745568410755</v>
          </cell>
          <cell r="K493">
            <v>2.1893931308575806E-2</v>
          </cell>
          <cell r="L493">
            <v>-0.44922851360066773</v>
          </cell>
          <cell r="M493">
            <v>0.1788136098081794</v>
          </cell>
          <cell r="N493">
            <v>-1.5751524267666215E-2</v>
          </cell>
          <cell r="O493">
            <v>-2.2285143033671968E-3</v>
          </cell>
        </row>
        <row r="494">
          <cell r="A494" t="str">
            <v>ASUS</v>
          </cell>
          <cell r="B494">
            <v>3.716375920895453</v>
          </cell>
          <cell r="C494">
            <v>1.192546216633707E-2</v>
          </cell>
          <cell r="D494">
            <v>4.7684529877774295</v>
          </cell>
          <cell r="E494">
            <v>1.3209415143410154E-2</v>
          </cell>
          <cell r="F494">
            <v>6.1386726988547258</v>
          </cell>
          <cell r="G494">
            <v>1.6421220375601904E-2</v>
          </cell>
          <cell r="H494">
            <v>8.1466256948477724</v>
          </cell>
          <cell r="I494">
            <v>1.9061227849124431E-2</v>
          </cell>
          <cell r="J494">
            <v>7.3652748432960014</v>
          </cell>
          <cell r="K494">
            <v>1.8197084553491283E-2</v>
          </cell>
          <cell r="L494">
            <v>-9.591097968891904E-2</v>
          </cell>
          <cell r="M494">
            <v>0.98184333341643049</v>
          </cell>
          <cell r="N494">
            <v>-8.6414329563314768E-4</v>
          </cell>
          <cell r="O494">
            <v>6.2716223871542125E-3</v>
          </cell>
        </row>
        <row r="495">
          <cell r="A495" t="str">
            <v>NEC</v>
          </cell>
          <cell r="B495">
            <v>6.796287777762327</v>
          </cell>
          <cell r="C495">
            <v>2.1808577627883005E-2</v>
          </cell>
          <cell r="D495">
            <v>7.7564585117731655</v>
          </cell>
          <cell r="E495">
            <v>2.1486691970597518E-2</v>
          </cell>
          <cell r="F495">
            <v>7.1003751634293426</v>
          </cell>
          <cell r="G495">
            <v>1.8993816909293231E-2</v>
          </cell>
          <cell r="H495">
            <v>7.6693260466333717</v>
          </cell>
          <cell r="I495">
            <v>1.7944456600793298E-2</v>
          </cell>
          <cell r="J495">
            <v>6.8063255374526959</v>
          </cell>
          <cell r="K495">
            <v>1.6816111270626769E-2</v>
          </cell>
          <cell r="L495">
            <v>-0.11252625118989557</v>
          </cell>
          <cell r="M495">
            <v>1.4769474187383835E-3</v>
          </cell>
          <cell r="N495">
            <v>-1.1283453301665289E-3</v>
          </cell>
          <cell r="O495">
            <v>-4.992466357256236E-3</v>
          </cell>
        </row>
        <row r="496">
          <cell r="A496" t="str">
            <v>Others</v>
          </cell>
          <cell r="B496">
            <v>136.92800878300042</v>
          </cell>
          <cell r="C496">
            <v>0.43938767848331411</v>
          </cell>
          <cell r="D496">
            <v>144.44414016846252</v>
          </cell>
          <cell r="E496">
            <v>0.40013451268342587</v>
          </cell>
          <cell r="F496">
            <v>136.50157782762145</v>
          </cell>
          <cell r="G496">
            <v>0.36514774464892719</v>
          </cell>
          <cell r="H496">
            <v>138.22649381681782</v>
          </cell>
          <cell r="I496">
            <v>0.32341816012171493</v>
          </cell>
          <cell r="J496">
            <v>140.23174924046651</v>
          </cell>
          <cell r="K496">
            <v>0.34646487093899236</v>
          </cell>
          <cell r="L496">
            <v>1.4507026607403661E-2</v>
          </cell>
          <cell r="M496">
            <v>2.4127572487391946E-2</v>
          </cell>
          <cell r="N496">
            <v>2.3046710817277438E-2</v>
          </cell>
          <cell r="O496">
            <v>-9.292280754432175E-2</v>
          </cell>
        </row>
        <row r="497">
          <cell r="A497" t="str">
            <v>Total</v>
          </cell>
          <cell r="B497">
            <v>311.63370182716744</v>
          </cell>
          <cell r="C497">
            <v>1</v>
          </cell>
          <cell r="D497">
            <v>360.98895643811233</v>
          </cell>
          <cell r="E497">
            <v>1</v>
          </cell>
          <cell r="F497">
            <v>373.8256084776354</v>
          </cell>
          <cell r="G497">
            <v>1</v>
          </cell>
          <cell r="H497">
            <v>427.39249325021757</v>
          </cell>
          <cell r="I497">
            <v>1</v>
          </cell>
          <cell r="J497">
            <v>404.75026764014808</v>
          </cell>
          <cell r="K497">
            <v>1</v>
          </cell>
          <cell r="L497">
            <v>-5.2977593120274058E-2</v>
          </cell>
          <cell r="M497">
            <v>0.29880133396041764</v>
          </cell>
          <cell r="N497">
            <v>0</v>
          </cell>
          <cell r="O497">
            <v>0</v>
          </cell>
        </row>
        <row r="498">
          <cell r="A498" t="str">
            <v>*Historical data for Lenovo includes IBM PCD - for your internal analysis only</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AD APR"/>
      <sheetName val="Sheet1"/>
      <sheetName val="APR Total Cover"/>
      <sheetName val="Win Cover"/>
      <sheetName val="Bid Status"/>
      <sheetName val="GSB"/>
      <sheetName val="Total G"/>
      <sheetName val="PSB"/>
      <sheetName val="Total P"/>
    </sheetNames>
    <sheetDataSet>
      <sheetData sheetId="0"/>
      <sheetData sheetId="1"/>
      <sheetData sheetId="2"/>
      <sheetData sheetId="3"/>
      <sheetData sheetId="4"/>
      <sheetData sheetId="5"/>
      <sheetData sheetId="6"/>
      <sheetData sheetId="7"/>
      <sheetData sheetId="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EANIndiaFF"/>
      <sheetName val="ASEANIndiaBase"/>
      <sheetName val="ASEANIndiaProc"/>
      <sheetName val="ASEANIndiaBand"/>
      <sheetName val="ASEANIndiaSeg"/>
      <sheetName val="ASEANIndiaChan"/>
    </sheetNames>
    <sheetDataSet>
      <sheetData sheetId="0" refreshError="1"/>
      <sheetData sheetId="1"/>
      <sheetData sheetId="2" refreshError="1">
        <row r="460">
          <cell r="A460" t="str">
            <v>IDC PC Tracker</v>
          </cell>
          <cell r="M460" t="str">
            <v>( Top )</v>
          </cell>
          <cell r="N460" t="str">
            <v xml:space="preserve"> ( Contents Page )</v>
          </cell>
        </row>
        <row r="461">
          <cell r="A461" t="str">
            <v>ASEAN/India</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cell r="O466" t="str">
            <v>Change in Market Share (YoY)</v>
          </cell>
        </row>
        <row r="467">
          <cell r="A467" t="str">
            <v>Hewlett-Packard</v>
          </cell>
          <cell r="B467">
            <v>97652.315000000017</v>
          </cell>
          <cell r="C467">
            <v>0.14353556144092916</v>
          </cell>
          <cell r="D467">
            <v>112806.47</v>
          </cell>
          <cell r="E467">
            <v>0.16064572891840692</v>
          </cell>
          <cell r="F467">
            <v>131411.5695865525</v>
          </cell>
          <cell r="G467">
            <v>0.17067000550900982</v>
          </cell>
          <cell r="H467">
            <v>162325.01999999999</v>
          </cell>
          <cell r="I467">
            <v>0.1778819936299976</v>
          </cell>
          <cell r="J467">
            <v>135208.91818995128</v>
          </cell>
          <cell r="K467">
            <v>0.1524262915827351</v>
          </cell>
          <cell r="L467">
            <v>-0.16704819632887591</v>
          </cell>
          <cell r="M467">
            <v>0.3845951136944501</v>
          </cell>
          <cell r="N467">
            <v>-2.5455702047262496E-2</v>
          </cell>
          <cell r="O467">
            <v>8.8907301418059415E-3</v>
          </cell>
        </row>
        <row r="468">
          <cell r="A468" t="str">
            <v>Acer</v>
          </cell>
          <cell r="B468">
            <v>48716.905000000013</v>
          </cell>
          <cell r="C468">
            <v>7.1607194471932492E-2</v>
          </cell>
          <cell r="D468">
            <v>62645.735821079877</v>
          </cell>
          <cell r="E468">
            <v>8.9212701138572395E-2</v>
          </cell>
          <cell r="F468">
            <v>77266.901999999973</v>
          </cell>
          <cell r="G468">
            <v>0.10034993594166439</v>
          </cell>
          <cell r="H468">
            <v>105666.56700000001</v>
          </cell>
          <cell r="I468">
            <v>0.11579348394965679</v>
          </cell>
          <cell r="J468">
            <v>98573.284501577262</v>
          </cell>
          <cell r="K468">
            <v>0.11112551159234101</v>
          </cell>
          <cell r="L468">
            <v>-6.7128919769133266E-2</v>
          </cell>
          <cell r="M468">
            <v>1.0233897145472857</v>
          </cell>
          <cell r="N468">
            <v>-4.6679723573157805E-3</v>
          </cell>
          <cell r="O468">
            <v>3.9518317120408514E-2</v>
          </cell>
        </row>
        <row r="469">
          <cell r="A469" t="str">
            <v>HCL</v>
          </cell>
          <cell r="B469">
            <v>50544.703000000001</v>
          </cell>
          <cell r="C469">
            <v>7.4293807811622439E-2</v>
          </cell>
          <cell r="D469">
            <v>41156.334999999999</v>
          </cell>
          <cell r="E469">
            <v>5.861001975937323E-2</v>
          </cell>
          <cell r="F469">
            <v>49650</v>
          </cell>
          <cell r="G469">
            <v>6.4482646392418311E-2</v>
          </cell>
          <cell r="H469">
            <v>63090</v>
          </cell>
          <cell r="I469">
            <v>6.9136445990375037E-2</v>
          </cell>
          <cell r="J469">
            <v>61875</v>
          </cell>
          <cell r="K469">
            <v>6.9754102894543188E-2</v>
          </cell>
          <cell r="L469">
            <v>-1.9258202567760341E-2</v>
          </cell>
          <cell r="M469">
            <v>0.22416388518496189</v>
          </cell>
          <cell r="N469">
            <v>6.1765690416815122E-4</v>
          </cell>
          <cell r="O469">
            <v>-4.5397049170792514E-3</v>
          </cell>
        </row>
        <row r="470">
          <cell r="A470" t="str">
            <v>Xenitis</v>
          </cell>
          <cell r="B470">
            <v>0</v>
          </cell>
          <cell r="C470">
            <v>0</v>
          </cell>
          <cell r="D470">
            <v>0</v>
          </cell>
          <cell r="E470">
            <v>0</v>
          </cell>
          <cell r="F470">
            <v>0</v>
          </cell>
          <cell r="G470">
            <v>0</v>
          </cell>
          <cell r="H470">
            <v>0</v>
          </cell>
          <cell r="I470">
            <v>0</v>
          </cell>
          <cell r="J470">
            <v>38880</v>
          </cell>
          <cell r="K470">
            <v>4.383094174609841E-2</v>
          </cell>
          <cell r="L470" t="str">
            <v>N/A</v>
          </cell>
          <cell r="M470" t="str">
            <v>N/A</v>
          </cell>
          <cell r="N470">
            <v>4.383094174609841E-2</v>
          </cell>
          <cell r="O470">
            <v>4.383094174609841E-2</v>
          </cell>
        </row>
        <row r="471">
          <cell r="A471" t="str">
            <v>LG Electronics</v>
          </cell>
          <cell r="B471">
            <v>19536.009999999998</v>
          </cell>
          <cell r="C471">
            <v>2.8715265620334815E-2</v>
          </cell>
          <cell r="D471">
            <v>23857.917999999998</v>
          </cell>
          <cell r="E471">
            <v>3.3975645435812156E-2</v>
          </cell>
          <cell r="F471">
            <v>24672.37</v>
          </cell>
          <cell r="G471">
            <v>3.204309587860845E-2</v>
          </cell>
          <cell r="H471">
            <v>30465.662499999999</v>
          </cell>
          <cell r="I471">
            <v>3.3385443493299166E-2</v>
          </cell>
          <cell r="J471">
            <v>27023.1</v>
          </cell>
          <cell r="K471">
            <v>3.0464195522093413E-2</v>
          </cell>
          <cell r="L471">
            <v>-0.11299811714253716</v>
          </cell>
          <cell r="M471">
            <v>0.38324560644676176</v>
          </cell>
          <cell r="N471">
            <v>-2.9212479712057531E-3</v>
          </cell>
          <cell r="O471">
            <v>1.7489299017585981E-3</v>
          </cell>
        </row>
        <row r="472">
          <cell r="A472" t="str">
            <v>Dell</v>
          </cell>
          <cell r="B472">
            <v>11117.28</v>
          </cell>
          <cell r="C472">
            <v>1.6340882717383737E-2</v>
          </cell>
          <cell r="D472">
            <v>12412.275</v>
          </cell>
          <cell r="E472">
            <v>1.7676104614484607E-2</v>
          </cell>
          <cell r="F472">
            <v>15514.525000000005</v>
          </cell>
          <cell r="G472">
            <v>2.0149398379080242E-2</v>
          </cell>
          <cell r="H472">
            <v>18594.275000000005</v>
          </cell>
          <cell r="I472">
            <v>2.0376320958435272E-2</v>
          </cell>
          <cell r="J472">
            <v>22836.402499999997</v>
          </cell>
          <cell r="K472">
            <v>2.5744367995575002E-2</v>
          </cell>
          <cell r="L472">
            <v>0.22814159196849526</v>
          </cell>
          <cell r="M472">
            <v>1.0541357688211499</v>
          </cell>
          <cell r="N472">
            <v>5.3680470371397296E-3</v>
          </cell>
          <cell r="O472">
            <v>9.4034852781912648E-3</v>
          </cell>
        </row>
        <row r="473">
          <cell r="A473" t="str">
            <v>Lenovo</v>
          </cell>
          <cell r="B473">
            <v>6466.8279999999986</v>
          </cell>
          <cell r="C473">
            <v>9.5053536387941315E-3</v>
          </cell>
          <cell r="D473">
            <v>9347.1779999999999</v>
          </cell>
          <cell r="E473">
            <v>1.3311153368597537E-2</v>
          </cell>
          <cell r="F473">
            <v>14891.62</v>
          </cell>
          <cell r="G473">
            <v>1.9340404162543089E-2</v>
          </cell>
          <cell r="H473">
            <v>17814.599999999999</v>
          </cell>
          <cell r="I473">
            <v>1.952192313742487E-2</v>
          </cell>
          <cell r="J473">
            <v>22822.938000000002</v>
          </cell>
          <cell r="K473">
            <v>2.5729188939115636E-2</v>
          </cell>
          <cell r="L473">
            <v>0.28113670809336178</v>
          </cell>
          <cell r="M473">
            <v>2.5292322603910304</v>
          </cell>
          <cell r="N473">
            <v>6.2072658016907659E-3</v>
          </cell>
          <cell r="O473">
            <v>1.6223835300321503E-2</v>
          </cell>
        </row>
        <row r="474">
          <cell r="A474" t="str">
            <v>Zenith</v>
          </cell>
          <cell r="B474">
            <v>16699.11</v>
          </cell>
          <cell r="C474">
            <v>2.4545410207774739E-2</v>
          </cell>
          <cell r="D474">
            <v>14574.48</v>
          </cell>
          <cell r="E474">
            <v>2.0755263090909089E-2</v>
          </cell>
          <cell r="F474">
            <v>12760.657945566287</v>
          </cell>
          <cell r="G474">
            <v>1.6572829688591216E-2</v>
          </cell>
          <cell r="H474">
            <v>12820</v>
          </cell>
          <cell r="I474">
            <v>1.4048648559147378E-2</v>
          </cell>
          <cell r="J474">
            <v>19140.37</v>
          </cell>
          <cell r="K474">
            <v>2.157768627748893E-2</v>
          </cell>
          <cell r="L474">
            <v>0.4930085803432136</v>
          </cell>
          <cell r="M474">
            <v>0.14619102455160782</v>
          </cell>
          <cell r="N474">
            <v>7.5290377183415517E-3</v>
          </cell>
          <cell r="O474">
            <v>-2.9677239302858087E-3</v>
          </cell>
        </row>
        <row r="475">
          <cell r="A475" t="str">
            <v>Toshiba</v>
          </cell>
          <cell r="B475">
            <v>8625.1249999999982</v>
          </cell>
          <cell r="C475">
            <v>1.267775535452686E-2</v>
          </cell>
          <cell r="D475">
            <v>9465.9972751710648</v>
          </cell>
          <cell r="E475">
            <v>1.3480361828621262E-2</v>
          </cell>
          <cell r="F475">
            <v>9462.6538249863406</v>
          </cell>
          <cell r="G475">
            <v>1.2289566173825957E-2</v>
          </cell>
          <cell r="H475">
            <v>13908.82</v>
          </cell>
          <cell r="I475">
            <v>1.5241819348864292E-2</v>
          </cell>
          <cell r="J475">
            <v>18617.042233160624</v>
          </cell>
          <cell r="K475">
            <v>2.0987718456952603E-2</v>
          </cell>
          <cell r="L475">
            <v>0.33850623080610887</v>
          </cell>
          <cell r="M475">
            <v>1.1584663681002452</v>
          </cell>
          <cell r="N475">
            <v>5.7458991080883114E-3</v>
          </cell>
          <cell r="O475">
            <v>8.3099631024257433E-3</v>
          </cell>
        </row>
        <row r="476">
          <cell r="A476" t="str">
            <v>Sony</v>
          </cell>
          <cell r="B476">
            <v>5892.5339199999989</v>
          </cell>
          <cell r="C476">
            <v>8.6612198033084922E-3</v>
          </cell>
          <cell r="D476">
            <v>5920.19</v>
          </cell>
          <cell r="E476">
            <v>8.4308394534946748E-3</v>
          </cell>
          <cell r="F476">
            <v>6115.45</v>
          </cell>
          <cell r="G476">
            <v>7.9424048314303032E-3</v>
          </cell>
          <cell r="H476">
            <v>7178.96</v>
          </cell>
          <cell r="I476">
            <v>7.8669801919014556E-3</v>
          </cell>
          <cell r="J476">
            <v>10064.870000000001</v>
          </cell>
          <cell r="K476">
            <v>1.1346520850104258E-2</v>
          </cell>
          <cell r="L476">
            <v>0.4019955536735127</v>
          </cell>
          <cell r="M476">
            <v>0.70807162701916226</v>
          </cell>
          <cell r="N476">
            <v>3.4795406582028027E-3</v>
          </cell>
          <cell r="O476">
            <v>2.6853010467957662E-3</v>
          </cell>
        </row>
        <row r="477">
          <cell r="A477" t="str">
            <v>Others</v>
          </cell>
          <cell r="B477">
            <v>415084.53011479677</v>
          </cell>
          <cell r="C477">
            <v>0.61011754893339309</v>
          </cell>
          <cell r="D477">
            <v>410019.8895070643</v>
          </cell>
          <cell r="E477">
            <v>0.5839021823917282</v>
          </cell>
          <cell r="F477">
            <v>428228.85376837011</v>
          </cell>
          <cell r="G477">
            <v>0.55615971304282819</v>
          </cell>
          <cell r="H477">
            <v>480679.38719282422</v>
          </cell>
          <cell r="I477">
            <v>0.52674694074089812</v>
          </cell>
          <cell r="J477">
            <v>432002.67026805296</v>
          </cell>
          <cell r="K477">
            <v>0.48701347414295243</v>
          </cell>
          <cell r="L477">
            <v>-0.10126649534327681</v>
          </cell>
          <cell r="M477">
            <v>4.0758300841944761E-2</v>
          </cell>
          <cell r="N477">
            <v>-3.9733466597945688E-2</v>
          </cell>
          <cell r="O477">
            <v>-0.12310407479044067</v>
          </cell>
        </row>
        <row r="478">
          <cell r="A478" t="str">
            <v>Total</v>
          </cell>
          <cell r="B478">
            <v>680335.34003479686</v>
          </cell>
          <cell r="C478">
            <v>1</v>
          </cell>
          <cell r="D478">
            <v>702206.46860331518</v>
          </cell>
          <cell r="E478">
            <v>1</v>
          </cell>
          <cell r="F478">
            <v>769974.6021254753</v>
          </cell>
          <cell r="G478">
            <v>1</v>
          </cell>
          <cell r="H478">
            <v>912543.29169282422</v>
          </cell>
          <cell r="I478">
            <v>1</v>
          </cell>
          <cell r="J478">
            <v>887044.59569274215</v>
          </cell>
          <cell r="K478">
            <v>1</v>
          </cell>
          <cell r="L478">
            <v>-2.7942450766122451E-2</v>
          </cell>
          <cell r="M478">
            <v>0.30383436445822842</v>
          </cell>
          <cell r="N478">
            <v>0</v>
          </cell>
          <cell r="O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cell r="O485" t="str">
            <v>Change in Market Share (YoY)</v>
          </cell>
        </row>
        <row r="486">
          <cell r="A486" t="str">
            <v>Hewlett-Packard</v>
          </cell>
          <cell r="B486">
            <v>93.257404529425045</v>
          </cell>
          <cell r="C486">
            <v>0.18472981422103696</v>
          </cell>
          <cell r="D486">
            <v>106.69495621282543</v>
          </cell>
          <cell r="E486">
            <v>0.1987878639773053</v>
          </cell>
          <cell r="F486">
            <v>119.08085214323697</v>
          </cell>
          <cell r="G486">
            <v>0.20912755702498567</v>
          </cell>
          <cell r="H486">
            <v>141.23557108173074</v>
          </cell>
          <cell r="I486">
            <v>0.21275807620037002</v>
          </cell>
          <cell r="J486">
            <v>118.33426627983445</v>
          </cell>
          <cell r="K486">
            <v>0.18915729757572247</v>
          </cell>
          <cell r="L486">
            <v>-0.16214969519713751</v>
          </cell>
          <cell r="M486">
            <v>0.26889941744515333</v>
          </cell>
          <cell r="N486">
            <v>-2.3600778624647545E-2</v>
          </cell>
          <cell r="O486">
            <v>4.427483354685513E-3</v>
          </cell>
        </row>
        <row r="487">
          <cell r="A487" t="str">
            <v>Acer</v>
          </cell>
          <cell r="B487">
            <v>44.043577616503001</v>
          </cell>
          <cell r="C487">
            <v>8.7244138433632448E-2</v>
          </cell>
          <cell r="D487">
            <v>58.954134911824845</v>
          </cell>
          <cell r="E487">
            <v>0.10983993028100422</v>
          </cell>
          <cell r="F487">
            <v>72.451272605123705</v>
          </cell>
          <cell r="G487">
            <v>0.12723756481886497</v>
          </cell>
          <cell r="H487">
            <v>93.901161162414837</v>
          </cell>
          <cell r="I487">
            <v>0.14145324898594563</v>
          </cell>
          <cell r="J487">
            <v>85.182111381675426</v>
          </cell>
          <cell r="K487">
            <v>0.13616358555558752</v>
          </cell>
          <cell r="L487">
            <v>-9.285348203158672E-2</v>
          </cell>
          <cell r="M487">
            <v>0.93404160132890612</v>
          </cell>
          <cell r="N487">
            <v>-5.2896634303581103E-3</v>
          </cell>
          <cell r="O487">
            <v>4.8919447121955076E-2</v>
          </cell>
        </row>
        <row r="488">
          <cell r="A488" t="str">
            <v>HCL</v>
          </cell>
          <cell r="B488">
            <v>26.076980183746123</v>
          </cell>
          <cell r="C488">
            <v>5.1654833512647651E-2</v>
          </cell>
          <cell r="D488">
            <v>21.288951755670187</v>
          </cell>
          <cell r="E488">
            <v>3.9664342121140193E-2</v>
          </cell>
          <cell r="F488">
            <v>23.948758460553162</v>
          </cell>
          <cell r="G488">
            <v>4.2058360017550318E-2</v>
          </cell>
          <cell r="H488">
            <v>30.446848726519011</v>
          </cell>
          <cell r="I488">
            <v>4.5865307951842141E-2</v>
          </cell>
          <cell r="J488">
            <v>30.663039143759182</v>
          </cell>
          <cell r="K488">
            <v>4.9014861056188366E-2</v>
          </cell>
          <cell r="L488">
            <v>7.1005843390246071E-3</v>
          </cell>
          <cell r="M488">
            <v>0.17586618265222165</v>
          </cell>
          <cell r="N488">
            <v>3.1495531043462255E-3</v>
          </cell>
          <cell r="O488">
            <v>-2.6399724564592844E-3</v>
          </cell>
        </row>
        <row r="489">
          <cell r="A489" t="str">
            <v>Toshiba</v>
          </cell>
          <cell r="B489">
            <v>13.386506131573153</v>
          </cell>
          <cell r="C489">
            <v>2.6516787629169144E-2</v>
          </cell>
          <cell r="D489">
            <v>15.157266722260175</v>
          </cell>
          <cell r="E489">
            <v>2.8240141637456334E-2</v>
          </cell>
          <cell r="F489">
            <v>15.228929178756822</v>
          </cell>
          <cell r="G489">
            <v>2.6744759530517106E-2</v>
          </cell>
          <cell r="H489">
            <v>20.618143376209812</v>
          </cell>
          <cell r="I489">
            <v>3.1059289709724065E-2</v>
          </cell>
          <cell r="J489">
            <v>25.557504971927383</v>
          </cell>
          <cell r="K489">
            <v>4.085366585056277E-2</v>
          </cell>
          <cell r="L489">
            <v>0.23956383974984097</v>
          </cell>
          <cell r="M489">
            <v>0.90919906364872527</v>
          </cell>
          <cell r="N489">
            <v>9.7943761408387058E-3</v>
          </cell>
          <cell r="O489">
            <v>1.4336878221393626E-2</v>
          </cell>
        </row>
        <row r="490">
          <cell r="A490" t="str">
            <v>Lenovo</v>
          </cell>
          <cell r="B490">
            <v>10.504372641654333</v>
          </cell>
          <cell r="C490">
            <v>2.0807686171333249E-2</v>
          </cell>
          <cell r="D490">
            <v>13.805041263165014</v>
          </cell>
          <cell r="E490">
            <v>2.5720753466069224E-2</v>
          </cell>
          <cell r="F490">
            <v>21.101188309135129</v>
          </cell>
          <cell r="G490">
            <v>3.7057510775163179E-2</v>
          </cell>
          <cell r="H490">
            <v>23.304564024626103</v>
          </cell>
          <cell r="I490">
            <v>3.5106129217961336E-2</v>
          </cell>
          <cell r="J490">
            <v>25.197756102080771</v>
          </cell>
          <cell r="K490">
            <v>4.0278607364416547E-2</v>
          </cell>
          <cell r="L490">
            <v>8.1236966091883023E-2</v>
          </cell>
          <cell r="M490">
            <v>1.3987873394895458</v>
          </cell>
          <cell r="N490">
            <v>5.1724781464552103E-3</v>
          </cell>
          <cell r="O490">
            <v>1.9470921193083298E-2</v>
          </cell>
        </row>
        <row r="491">
          <cell r="A491" t="str">
            <v>Dell</v>
          </cell>
          <cell r="B491">
            <v>10.811898240219953</v>
          </cell>
          <cell r="C491">
            <v>2.1416851169843532E-2</v>
          </cell>
          <cell r="D491">
            <v>12.356662543279466</v>
          </cell>
          <cell r="E491">
            <v>2.3022218107172643E-2</v>
          </cell>
          <cell r="F491">
            <v>15.367141595734921</v>
          </cell>
          <cell r="G491">
            <v>2.6987485582547547E-2</v>
          </cell>
          <cell r="H491">
            <v>17.72687414322905</v>
          </cell>
          <cell r="I491">
            <v>2.6703865116083036E-2</v>
          </cell>
          <cell r="J491">
            <v>21.07016743032316</v>
          </cell>
          <cell r="K491">
            <v>3.3680657816924517E-2</v>
          </cell>
          <cell r="L491">
            <v>0.18860027211120656</v>
          </cell>
          <cell r="M491">
            <v>0.94879446348678509</v>
          </cell>
          <cell r="N491">
            <v>6.9767927008414811E-3</v>
          </cell>
          <cell r="O491">
            <v>1.2263806647080985E-2</v>
          </cell>
        </row>
        <row r="492">
          <cell r="A492" t="str">
            <v>Sony</v>
          </cell>
          <cell r="B492">
            <v>12.014030803528202</v>
          </cell>
          <cell r="C492">
            <v>2.3798106858971393E-2</v>
          </cell>
          <cell r="D492">
            <v>11.909594060671603</v>
          </cell>
          <cell r="E492">
            <v>2.2189265998996895E-2</v>
          </cell>
          <cell r="F492">
            <v>12.356561541934679</v>
          </cell>
          <cell r="G492">
            <v>2.1700361409787323E-2</v>
          </cell>
          <cell r="H492">
            <v>13.770095417705784</v>
          </cell>
          <cell r="I492">
            <v>2.0743350897567042E-2</v>
          </cell>
          <cell r="J492">
            <v>20.154492038240022</v>
          </cell>
          <cell r="K492">
            <v>3.2216950912168453E-2</v>
          </cell>
          <cell r="L492">
            <v>0.4636421482109041</v>
          </cell>
          <cell r="M492">
            <v>0.67757952079839701</v>
          </cell>
          <cell r="N492">
            <v>1.1473600014601411E-2</v>
          </cell>
          <cell r="O492">
            <v>8.4188440531970596E-3</v>
          </cell>
        </row>
        <row r="493">
          <cell r="A493" t="str">
            <v>LG Electronics</v>
          </cell>
          <cell r="B493">
            <v>10.137347010480166</v>
          </cell>
          <cell r="C493">
            <v>2.0080659968928379E-2</v>
          </cell>
          <cell r="D493">
            <v>11.644257350402755</v>
          </cell>
          <cell r="E493">
            <v>2.1694906005410158E-2</v>
          </cell>
          <cell r="F493">
            <v>13.782073194332355</v>
          </cell>
          <cell r="G493">
            <v>2.4203818212548432E-2</v>
          </cell>
          <cell r="H493">
            <v>16.284076487521137</v>
          </cell>
          <cell r="I493">
            <v>2.4530426433294103E-2</v>
          </cell>
          <cell r="J493">
            <v>14.439910729811242</v>
          </cell>
          <cell r="K493">
            <v>2.3082193998030798E-2</v>
          </cell>
          <cell r="L493">
            <v>-0.11324963740640259</v>
          </cell>
          <cell r="M493">
            <v>0.42442699405308026</v>
          </cell>
          <cell r="N493">
            <v>-1.4482324352633053E-3</v>
          </cell>
          <cell r="O493">
            <v>3.0015340291024185E-3</v>
          </cell>
        </row>
        <row r="494">
          <cell r="A494" t="str">
            <v>Xenitis</v>
          </cell>
          <cell r="B494">
            <v>0</v>
          </cell>
          <cell r="C494">
            <v>0</v>
          </cell>
          <cell r="D494">
            <v>0</v>
          </cell>
          <cell r="E494">
            <v>0</v>
          </cell>
          <cell r="F494">
            <v>0</v>
          </cell>
          <cell r="G494">
            <v>0</v>
          </cell>
          <cell r="H494">
            <v>0</v>
          </cell>
          <cell r="I494">
            <v>0</v>
          </cell>
          <cell r="J494">
            <v>13.831840684217136</v>
          </cell>
          <cell r="K494">
            <v>2.2110194169263291E-2</v>
          </cell>
          <cell r="L494" t="str">
            <v>N/A</v>
          </cell>
          <cell r="M494" t="str">
            <v>N/A</v>
          </cell>
          <cell r="N494">
            <v>2.2110194169263291E-2</v>
          </cell>
          <cell r="O494">
            <v>2.2110194169263291E-2</v>
          </cell>
        </row>
        <row r="495">
          <cell r="A495" t="str">
            <v>Apple</v>
          </cell>
          <cell r="B495">
            <v>6.8034251407978816</v>
          </cell>
          <cell r="C495">
            <v>1.347662921424941E-2</v>
          </cell>
          <cell r="D495">
            <v>7.8682197188219334</v>
          </cell>
          <cell r="E495">
            <v>1.4659611351156917E-2</v>
          </cell>
          <cell r="F495">
            <v>8.7457763023969175</v>
          </cell>
          <cell r="G495">
            <v>1.5359168157507631E-2</v>
          </cell>
          <cell r="H495">
            <v>10.494244807673002</v>
          </cell>
          <cell r="I495">
            <v>1.5808590706686648E-2</v>
          </cell>
          <cell r="J495">
            <v>9.8549903351804513</v>
          </cell>
          <cell r="K495">
            <v>1.5753199796154645E-2</v>
          </cell>
          <cell r="L495">
            <v>-6.0914766541862231E-2</v>
          </cell>
          <cell r="M495">
            <v>0.44853366227010372</v>
          </cell>
          <cell r="N495">
            <v>-5.5390910532002874E-5</v>
          </cell>
          <cell r="O495">
            <v>2.2765705819052344E-3</v>
          </cell>
        </row>
        <row r="496">
          <cell r="A496" t="str">
            <v>Others</v>
          </cell>
          <cell r="B496">
            <v>277.79582410965509</v>
          </cell>
          <cell r="C496">
            <v>0.5502744928201877</v>
          </cell>
          <cell r="D496">
            <v>277.04863152027576</v>
          </cell>
          <cell r="E496">
            <v>0.51618096705428806</v>
          </cell>
          <cell r="F496">
            <v>267.35476228832266</v>
          </cell>
          <cell r="G496">
            <v>0.46952341447052776</v>
          </cell>
          <cell r="H496">
            <v>296.0501944189736</v>
          </cell>
          <cell r="I496">
            <v>0.44597171478052611</v>
          </cell>
          <cell r="J496">
            <v>261.30049777008696</v>
          </cell>
          <cell r="K496">
            <v>0.41768878590498065</v>
          </cell>
          <cell r="L496">
            <v>-0.11737771940020569</v>
          </cell>
          <cell r="M496">
            <v>-5.9379317138535836E-2</v>
          </cell>
          <cell r="N496">
            <v>-2.8282928875545454E-2</v>
          </cell>
          <cell r="O496">
            <v>-0.13258570691520705</v>
          </cell>
        </row>
        <row r="497">
          <cell r="A497" t="str">
            <v>Total</v>
          </cell>
          <cell r="B497">
            <v>504.831366407583</v>
          </cell>
          <cell r="C497">
            <v>1</v>
          </cell>
          <cell r="D497">
            <v>536.72771605919718</v>
          </cell>
          <cell r="E497">
            <v>1</v>
          </cell>
          <cell r="F497">
            <v>569.41731561952736</v>
          </cell>
          <cell r="G497">
            <v>1</v>
          </cell>
          <cell r="H497">
            <v>663.83177364660298</v>
          </cell>
          <cell r="I497">
            <v>1</v>
          </cell>
          <cell r="J497">
            <v>625.58657686713616</v>
          </cell>
          <cell r="K497">
            <v>1</v>
          </cell>
          <cell r="L497">
            <v>-5.7612784289272412E-2</v>
          </cell>
          <cell r="M497">
            <v>0.23919910388860366</v>
          </cell>
          <cell r="N497">
            <v>0</v>
          </cell>
          <cell r="O497">
            <v>0</v>
          </cell>
        </row>
        <row r="498">
          <cell r="A498" t="str">
            <v>*Historical data for Lenovo includes IBM PCD - for your internal analysis only</v>
          </cell>
        </row>
      </sheetData>
      <sheetData sheetId="3"/>
      <sheetData sheetId="4"/>
      <sheetData sheetId="5"/>
      <sheetData sheetId="6"/>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ustraliaFF"/>
      <sheetName val="AustraliaBase"/>
      <sheetName val="AustraliaProc"/>
      <sheetName val="AustraliaBand"/>
      <sheetName val="AustraliaSeg"/>
      <sheetName val="AustraliaChan"/>
      <sheetName val="AustraliaForecast"/>
    </sheetNames>
    <sheetDataSet>
      <sheetData sheetId="0"/>
      <sheetData sheetId="1"/>
      <sheetData sheetId="2" refreshError="1">
        <row r="460">
          <cell r="A460" t="str">
            <v>IDC PC Tracker</v>
          </cell>
          <cell r="M460" t="str">
            <v>( Top )</v>
          </cell>
          <cell r="N460" t="str">
            <v xml:space="preserve"> ( Contents Page )</v>
          </cell>
        </row>
        <row r="461">
          <cell r="A461" t="str">
            <v>Australia</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cell r="O466" t="str">
            <v>Change in Market Share (YoY)</v>
          </cell>
        </row>
        <row r="467">
          <cell r="A467" t="str">
            <v>Hewlett-Packard</v>
          </cell>
          <cell r="B467">
            <v>49966.25</v>
          </cell>
          <cell r="C467">
            <v>0.22893922895709828</v>
          </cell>
          <cell r="D467">
            <v>51575.4</v>
          </cell>
          <cell r="E467">
            <v>0.2411234869472442</v>
          </cell>
          <cell r="F467">
            <v>77223.615000000005</v>
          </cell>
          <cell r="G467">
            <v>0.28193461323829466</v>
          </cell>
          <cell r="H467">
            <v>71752.7</v>
          </cell>
          <cell r="I467">
            <v>0.25848709073982057</v>
          </cell>
          <cell r="J467">
            <v>65686.271499999988</v>
          </cell>
          <cell r="K467">
            <v>0.22115868930253557</v>
          </cell>
          <cell r="L467">
            <v>-8.4546344597485668E-2</v>
          </cell>
          <cell r="M467">
            <v>0.31461279363570394</v>
          </cell>
          <cell r="N467">
            <v>-3.7328401437284997E-2</v>
          </cell>
          <cell r="O467">
            <v>-7.7805396545627126E-3</v>
          </cell>
        </row>
        <row r="468">
          <cell r="A468" t="str">
            <v>Dell</v>
          </cell>
          <cell r="B468">
            <v>23035.96</v>
          </cell>
          <cell r="C468">
            <v>0.10554794327544208</v>
          </cell>
          <cell r="D468">
            <v>29759.08</v>
          </cell>
          <cell r="E468">
            <v>0.13912859886577703</v>
          </cell>
          <cell r="F468">
            <v>40650.102500000008</v>
          </cell>
          <cell r="G468">
            <v>0.14840888925537268</v>
          </cell>
          <cell r="H468">
            <v>41471.89</v>
          </cell>
          <cell r="I468">
            <v>0.14940132139392467</v>
          </cell>
          <cell r="J468">
            <v>47601.689560000006</v>
          </cell>
          <cell r="K468">
            <v>0.16026982550951754</v>
          </cell>
          <cell r="L468">
            <v>0.14780612988701525</v>
          </cell>
          <cell r="M468">
            <v>1.0664078927034084</v>
          </cell>
          <cell r="N468">
            <v>1.086850411559287E-2</v>
          </cell>
          <cell r="O468">
            <v>5.4721882234075467E-2</v>
          </cell>
        </row>
        <row r="469">
          <cell r="A469" t="str">
            <v>Acer</v>
          </cell>
          <cell r="B469">
            <v>23286.87</v>
          </cell>
          <cell r="C469">
            <v>0.10669758212041494</v>
          </cell>
          <cell r="D469">
            <v>23718.240000000002</v>
          </cell>
          <cell r="E469">
            <v>0.11088667723472054</v>
          </cell>
          <cell r="F469">
            <v>44233.11</v>
          </cell>
          <cell r="G469">
            <v>0.161490041099176</v>
          </cell>
          <cell r="H469">
            <v>51411.03</v>
          </cell>
          <cell r="I469">
            <v>0.1852067946800279</v>
          </cell>
          <cell r="J469">
            <v>40328.31</v>
          </cell>
          <cell r="K469">
            <v>0.13578113017704679</v>
          </cell>
          <cell r="L469">
            <v>-0.21557086096115952</v>
          </cell>
          <cell r="M469">
            <v>0.73180466073800376</v>
          </cell>
          <cell r="N469">
            <v>-4.9425664502981109E-2</v>
          </cell>
          <cell r="O469">
            <v>2.9083548056631853E-2</v>
          </cell>
        </row>
        <row r="470">
          <cell r="A470" t="str">
            <v>Toshiba</v>
          </cell>
          <cell r="B470">
            <v>26407.56</v>
          </cell>
          <cell r="C470">
            <v>0.12099620093639828</v>
          </cell>
          <cell r="D470">
            <v>15955.89</v>
          </cell>
          <cell r="E470">
            <v>7.45964129051188E-2</v>
          </cell>
          <cell r="F470">
            <v>24593.88</v>
          </cell>
          <cell r="G470">
            <v>8.9789451657100366E-2</v>
          </cell>
          <cell r="H470">
            <v>25926.05</v>
          </cell>
          <cell r="I470">
            <v>9.3397868496587946E-2</v>
          </cell>
          <cell r="J470">
            <v>36050.317646666685</v>
          </cell>
          <cell r="K470">
            <v>0.12137758495969549</v>
          </cell>
          <cell r="L470">
            <v>0.39050559752321257</v>
          </cell>
          <cell r="M470">
            <v>0.36515140538037905</v>
          </cell>
          <cell r="N470">
            <v>2.797971646310754E-2</v>
          </cell>
          <cell r="O470">
            <v>3.8138402329720988E-4</v>
          </cell>
        </row>
        <row r="471">
          <cell r="A471" t="str">
            <v>Mercury</v>
          </cell>
          <cell r="B471">
            <v>0</v>
          </cell>
          <cell r="C471">
            <v>0</v>
          </cell>
          <cell r="D471">
            <v>0</v>
          </cell>
          <cell r="E471">
            <v>0</v>
          </cell>
          <cell r="F471">
            <v>0</v>
          </cell>
          <cell r="G471">
            <v>0</v>
          </cell>
          <cell r="H471">
            <v>0</v>
          </cell>
          <cell r="I471">
            <v>0</v>
          </cell>
          <cell r="J471">
            <v>13890</v>
          </cell>
          <cell r="K471">
            <v>4.6766152565261974E-2</v>
          </cell>
          <cell r="L471" t="str">
            <v>N/A</v>
          </cell>
          <cell r="M471" t="str">
            <v>N/A</v>
          </cell>
          <cell r="N471">
            <v>4.6766152565261974E-2</v>
          </cell>
          <cell r="O471">
            <v>4.6766152565261974E-2</v>
          </cell>
        </row>
        <row r="472">
          <cell r="A472" t="str">
            <v>ASUS</v>
          </cell>
          <cell r="B472">
            <v>3064.4</v>
          </cell>
          <cell r="C472">
            <v>1.4040704940157247E-2</v>
          </cell>
          <cell r="D472">
            <v>4497.95</v>
          </cell>
          <cell r="E472">
            <v>2.1028656842493842E-2</v>
          </cell>
          <cell r="F472">
            <v>6622.54</v>
          </cell>
          <cell r="G472">
            <v>2.417813843026043E-2</v>
          </cell>
          <cell r="H472">
            <v>6284.4</v>
          </cell>
          <cell r="I472">
            <v>2.2639374867361485E-2</v>
          </cell>
          <cell r="J472">
            <v>10281.469999999999</v>
          </cell>
          <cell r="K472">
            <v>3.4616615883021166E-2</v>
          </cell>
          <cell r="L472">
            <v>0.63603048819298569</v>
          </cell>
          <cell r="M472">
            <v>2.3551331418874817</v>
          </cell>
          <cell r="N472">
            <v>1.1977241015659681E-2</v>
          </cell>
          <cell r="O472">
            <v>2.0575910942863922E-2</v>
          </cell>
        </row>
        <row r="473">
          <cell r="A473" t="str">
            <v>Apple</v>
          </cell>
          <cell r="B473">
            <v>7421.98</v>
          </cell>
          <cell r="C473">
            <v>3.4006602027068358E-2</v>
          </cell>
          <cell r="D473">
            <v>6589.93</v>
          </cell>
          <cell r="E473">
            <v>3.080900778933858E-2</v>
          </cell>
          <cell r="F473">
            <v>8853.98</v>
          </cell>
          <cell r="G473">
            <v>3.2324871438867447E-2</v>
          </cell>
          <cell r="H473">
            <v>6047.11</v>
          </cell>
          <cell r="I473">
            <v>2.1784544292879241E-2</v>
          </cell>
          <cell r="J473">
            <v>8547.07</v>
          </cell>
          <cell r="K473">
            <v>2.8777075565584856E-2</v>
          </cell>
          <cell r="L473">
            <v>0.41341401099037389</v>
          </cell>
          <cell r="M473">
            <v>0.15158892909978205</v>
          </cell>
          <cell r="N473">
            <v>6.9925312727056148E-3</v>
          </cell>
          <cell r="O473">
            <v>-5.2295264614835024E-3</v>
          </cell>
        </row>
        <row r="474">
          <cell r="A474" t="str">
            <v>NEC</v>
          </cell>
          <cell r="B474">
            <v>12860.52</v>
          </cell>
          <cell r="C474">
            <v>5.8925325250290782E-2</v>
          </cell>
          <cell r="D474">
            <v>10069.6</v>
          </cell>
          <cell r="E474">
            <v>4.7077037970892521E-2</v>
          </cell>
          <cell r="F474">
            <v>9760.0499999999993</v>
          </cell>
          <cell r="G474">
            <v>3.5632829697708632E-2</v>
          </cell>
          <cell r="H474">
            <v>8729.1</v>
          </cell>
          <cell r="I474">
            <v>3.1446338099848065E-2</v>
          </cell>
          <cell r="J474">
            <v>8341.4660000000003</v>
          </cell>
          <cell r="K474">
            <v>2.8084828767022719E-2</v>
          </cell>
          <cell r="L474">
            <v>-4.4407098097169251E-2</v>
          </cell>
          <cell r="M474">
            <v>-0.35138967942198296</v>
          </cell>
          <cell r="N474">
            <v>-3.3615093328253458E-3</v>
          </cell>
          <cell r="O474">
            <v>-3.0840496483268063E-2</v>
          </cell>
        </row>
        <row r="475">
          <cell r="A475" t="str">
            <v>LG Electronics</v>
          </cell>
          <cell r="B475">
            <v>4701.84</v>
          </cell>
          <cell r="C475">
            <v>2.1543254182165822E-2</v>
          </cell>
          <cell r="D475">
            <v>5909.38</v>
          </cell>
          <cell r="E475">
            <v>2.762732448602058E-2</v>
          </cell>
          <cell r="F475">
            <v>6082.4040000000005</v>
          </cell>
          <cell r="G475">
            <v>2.2206163481197513E-2</v>
          </cell>
          <cell r="H475">
            <v>5398.4</v>
          </cell>
          <cell r="I475">
            <v>1.944758469924961E-2</v>
          </cell>
          <cell r="J475">
            <v>6056.41</v>
          </cell>
          <cell r="K475">
            <v>2.0391288269098508E-2</v>
          </cell>
          <cell r="L475">
            <v>0.12188981920569053</v>
          </cell>
          <cell r="M475">
            <v>0.2880935974001666</v>
          </cell>
          <cell r="N475">
            <v>9.4370356984889783E-4</v>
          </cell>
          <cell r="O475">
            <v>-1.1519659130673141E-3</v>
          </cell>
        </row>
        <row r="476">
          <cell r="A476" t="str">
            <v>Optima</v>
          </cell>
          <cell r="B476">
            <v>4676.3599999999997</v>
          </cell>
          <cell r="C476">
            <v>2.1426507947380803E-2</v>
          </cell>
          <cell r="D476">
            <v>5587.24</v>
          </cell>
          <cell r="E476">
            <v>2.6121266945309595E-2</v>
          </cell>
          <cell r="F476">
            <v>4766.24</v>
          </cell>
          <cell r="G476">
            <v>1.7400998787752808E-2</v>
          </cell>
          <cell r="H476">
            <v>5530.16</v>
          </cell>
          <cell r="I476">
            <v>1.9922246406417127E-2</v>
          </cell>
          <cell r="J476">
            <v>3875.57</v>
          </cell>
          <cell r="K476">
            <v>1.3048631958052725E-2</v>
          </cell>
          <cell r="L476">
            <v>-0.29919387504159012</v>
          </cell>
          <cell r="M476">
            <v>-0.17124216270774695</v>
          </cell>
          <cell r="N476">
            <v>-6.8736144483644013E-3</v>
          </cell>
          <cell r="O476">
            <v>-8.3778759893280777E-3</v>
          </cell>
        </row>
        <row r="477">
          <cell r="A477" t="str">
            <v>Others</v>
          </cell>
          <cell r="B477">
            <v>62829.41</v>
          </cell>
          <cell r="C477">
            <v>0.28787665036358356</v>
          </cell>
          <cell r="D477">
            <v>60233.5</v>
          </cell>
          <cell r="E477">
            <v>0.28160153001308424</v>
          </cell>
          <cell r="F477">
            <v>51120.194932499289</v>
          </cell>
          <cell r="G477">
            <v>0.1866340029142694</v>
          </cell>
          <cell r="H477">
            <v>55036.33</v>
          </cell>
          <cell r="I477">
            <v>0.19826683632388348</v>
          </cell>
          <cell r="J477">
            <v>56351.105117145198</v>
          </cell>
          <cell r="K477">
            <v>0.1897281770431625</v>
          </cell>
          <cell r="L477">
            <v>2.3889222212767125E-2</v>
          </cell>
          <cell r="M477">
            <v>-0.10310943366895908</v>
          </cell>
          <cell r="N477">
            <v>-8.5386592807209782E-3</v>
          </cell>
          <cell r="O477">
            <v>-9.8148473320421065E-2</v>
          </cell>
        </row>
        <row r="478">
          <cell r="A478" t="str">
            <v>Total</v>
          </cell>
          <cell r="B478">
            <v>218251.15</v>
          </cell>
          <cell r="C478">
            <v>1</v>
          </cell>
          <cell r="D478">
            <v>213896.21</v>
          </cell>
          <cell r="E478">
            <v>1</v>
          </cell>
          <cell r="F478">
            <v>273906.11643249932</v>
          </cell>
          <cell r="G478">
            <v>1</v>
          </cell>
          <cell r="H478">
            <v>277587.17</v>
          </cell>
          <cell r="I478">
            <v>1</v>
          </cell>
          <cell r="J478">
            <v>297009.67982381192</v>
          </cell>
          <cell r="K478">
            <v>1</v>
          </cell>
          <cell r="L478">
            <v>6.9969047286342345E-2</v>
          </cell>
          <cell r="M478">
            <v>0.36086192363161396</v>
          </cell>
          <cell r="N478">
            <v>0</v>
          </cell>
          <cell r="O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cell r="O485" t="str">
            <v>Change in Market Share (YoY)</v>
          </cell>
        </row>
        <row r="486">
          <cell r="A486" t="str">
            <v>Hewlett-Packard</v>
          </cell>
          <cell r="B486">
            <v>80.4345120847522</v>
          </cell>
          <cell r="C486">
            <v>0.23248107114775526</v>
          </cell>
          <cell r="D486">
            <v>83.701634475586999</v>
          </cell>
          <cell r="E486">
            <v>0.25180502582833664</v>
          </cell>
          <cell r="F486">
            <v>108.81404062962964</v>
          </cell>
          <cell r="G486">
            <v>0.27872103482488991</v>
          </cell>
          <cell r="H486">
            <v>80.635588364603109</v>
          </cell>
          <cell r="I486">
            <v>0.22328251617162356</v>
          </cell>
          <cell r="J486">
            <v>84.129280091361835</v>
          </cell>
          <cell r="K486">
            <v>0.21615937093541804</v>
          </cell>
          <cell r="L486">
            <v>4.332692050266429E-2</v>
          </cell>
          <cell r="M486">
            <v>4.5935108087888032E-2</v>
          </cell>
          <cell r="N486">
            <v>-7.1231452362055248E-3</v>
          </cell>
          <cell r="O486">
            <v>-1.6321700212337226E-2</v>
          </cell>
        </row>
        <row r="487">
          <cell r="A487" t="str">
            <v>Toshiba</v>
          </cell>
          <cell r="B487">
            <v>60.41414513810065</v>
          </cell>
          <cell r="C487">
            <v>0.17461590566226731</v>
          </cell>
          <cell r="D487">
            <v>37.937848445031875</v>
          </cell>
          <cell r="E487">
            <v>0.11413087650467627</v>
          </cell>
          <cell r="F487">
            <v>51.454192061113673</v>
          </cell>
          <cell r="G487">
            <v>0.13179701419383869</v>
          </cell>
          <cell r="H487">
            <v>51.438220615267767</v>
          </cell>
          <cell r="I487">
            <v>0.14243407358096227</v>
          </cell>
          <cell r="J487">
            <v>72.983465607625675</v>
          </cell>
          <cell r="K487">
            <v>0.18752163333976901</v>
          </cell>
          <cell r="L487">
            <v>0.41885673210793195</v>
          </cell>
          <cell r="M487">
            <v>0.20805260822267413</v>
          </cell>
          <cell r="N487">
            <v>4.5087559758806739E-2</v>
          </cell>
          <cell r="O487">
            <v>1.2905727677501699E-2</v>
          </cell>
        </row>
        <row r="488">
          <cell r="A488" t="str">
            <v>Dell</v>
          </cell>
          <cell r="B488">
            <v>30.280108500945897</v>
          </cell>
          <cell r="C488">
            <v>8.7519049675501476E-2</v>
          </cell>
          <cell r="D488">
            <v>40.213027989877162</v>
          </cell>
          <cell r="E488">
            <v>0.12097544588068967</v>
          </cell>
          <cell r="F488">
            <v>51.545261845666211</v>
          </cell>
          <cell r="G488">
            <v>0.13203028431637884</v>
          </cell>
          <cell r="H488">
            <v>51.402419625510056</v>
          </cell>
          <cell r="I488">
            <v>0.14233493949839826</v>
          </cell>
          <cell r="J488">
            <v>56.737812194585203</v>
          </cell>
          <cell r="K488">
            <v>0.1457805151656433</v>
          </cell>
          <cell r="L488">
            <v>0.10379652568781594</v>
          </cell>
          <cell r="M488">
            <v>0.87376515486438278</v>
          </cell>
          <cell r="N488">
            <v>3.4455756672450433E-3</v>
          </cell>
          <cell r="O488">
            <v>5.8261465490141828E-2</v>
          </cell>
        </row>
        <row r="489">
          <cell r="A489" t="str">
            <v>Acer</v>
          </cell>
          <cell r="B489">
            <v>29.319309663261446</v>
          </cell>
          <cell r="C489">
            <v>8.4742038450431309E-2</v>
          </cell>
          <cell r="D489">
            <v>32.194510336510653</v>
          </cell>
          <cell r="E489">
            <v>9.6852822022014215E-2</v>
          </cell>
          <cell r="F489">
            <v>46.774954296488396</v>
          </cell>
          <cell r="G489">
            <v>0.11981141027359483</v>
          </cell>
          <cell r="H489">
            <v>48.81144396366512</v>
          </cell>
          <cell r="I489">
            <v>0.13516044524779103</v>
          </cell>
          <cell r="J489">
            <v>40.443352672963925</v>
          </cell>
          <cell r="K489">
            <v>0.10391399596921984</v>
          </cell>
          <cell r="L489">
            <v>-0.17143707727495916</v>
          </cell>
          <cell r="M489">
            <v>0.37941012723234269</v>
          </cell>
          <cell r="N489">
            <v>-3.1246449278571189E-2</v>
          </cell>
          <cell r="O489">
            <v>1.9171957518788529E-2</v>
          </cell>
        </row>
        <row r="490">
          <cell r="A490" t="str">
            <v>ASUS</v>
          </cell>
          <cell r="B490">
            <v>6.0888471888006057</v>
          </cell>
          <cell r="C490">
            <v>1.7598685934911071E-2</v>
          </cell>
          <cell r="D490">
            <v>7.9839982669880261</v>
          </cell>
          <cell r="E490">
            <v>2.4018776962099652E-2</v>
          </cell>
          <cell r="F490">
            <v>13.299755786076537</v>
          </cell>
          <cell r="G490">
            <v>3.4066575178756747E-2</v>
          </cell>
          <cell r="H490">
            <v>12.452402264833271</v>
          </cell>
          <cell r="I490">
            <v>3.4481099058907845E-2</v>
          </cell>
          <cell r="J490">
            <v>14.247667007809595</v>
          </cell>
          <cell r="K490">
            <v>3.6607548933746958E-2</v>
          </cell>
          <cell r="L490">
            <v>0.14417015326001126</v>
          </cell>
          <cell r="M490">
            <v>1.3399613368546586</v>
          </cell>
          <cell r="N490">
            <v>2.1264498748391134E-3</v>
          </cell>
          <cell r="O490">
            <v>1.9008862998835887E-2</v>
          </cell>
        </row>
        <row r="491">
          <cell r="A491" t="str">
            <v>Apple</v>
          </cell>
          <cell r="B491">
            <v>14.323698183881952</v>
          </cell>
          <cell r="C491">
            <v>4.13999987104701E-2</v>
          </cell>
          <cell r="D491">
            <v>9.8791129295599447</v>
          </cell>
          <cell r="E491">
            <v>2.97199726382219E-2</v>
          </cell>
          <cell r="F491">
            <v>13.227931220224374</v>
          </cell>
          <cell r="G491">
            <v>3.3882600599701253E-2</v>
          </cell>
          <cell r="H491">
            <v>9.9550049905051257</v>
          </cell>
          <cell r="I491">
            <v>2.7565726348154174E-2</v>
          </cell>
          <cell r="J491">
            <v>13.377841747861661</v>
          </cell>
          <cell r="K491">
            <v>3.4372644738561914E-2</v>
          </cell>
          <cell r="L491">
            <v>0.34383074248794099</v>
          </cell>
          <cell r="M491">
            <v>-6.6034373517073752E-2</v>
          </cell>
          <cell r="N491">
            <v>6.8069183904077395E-3</v>
          </cell>
          <cell r="O491">
            <v>-7.0273539719081859E-3</v>
          </cell>
        </row>
        <row r="492">
          <cell r="A492" t="str">
            <v>NEC</v>
          </cell>
          <cell r="B492">
            <v>18.43018221717745</v>
          </cell>
          <cell r="C492">
            <v>5.3269030820788182E-2</v>
          </cell>
          <cell r="D492">
            <v>14.225348483906078</v>
          </cell>
          <cell r="E492">
            <v>4.2795033392708896E-2</v>
          </cell>
          <cell r="F492">
            <v>13.620593136237899</v>
          </cell>
          <cell r="G492">
            <v>3.4888381976206931E-2</v>
          </cell>
          <cell r="H492">
            <v>11.415454272692747</v>
          </cell>
          <cell r="I492">
            <v>3.1609756993697766E-2</v>
          </cell>
          <cell r="J492">
            <v>10.518389721085903</v>
          </cell>
          <cell r="K492">
            <v>2.702565031929886E-2</v>
          </cell>
          <cell r="L492">
            <v>-7.8583342386359445E-2</v>
          </cell>
          <cell r="M492">
            <v>-0.42928455089920559</v>
          </cell>
          <cell r="N492">
            <v>-4.5841066743989058E-3</v>
          </cell>
          <cell r="O492">
            <v>-2.6243380501489322E-2</v>
          </cell>
        </row>
        <row r="493">
          <cell r="A493" t="str">
            <v>LG Electronics</v>
          </cell>
          <cell r="B493">
            <v>9.9096214665153255</v>
          </cell>
          <cell r="C493">
            <v>2.8641926873091562E-2</v>
          </cell>
          <cell r="D493">
            <v>11.790667256880734</v>
          </cell>
          <cell r="E493">
            <v>3.5470624818182264E-2</v>
          </cell>
          <cell r="F493">
            <v>11.91499496234824</v>
          </cell>
          <cell r="G493">
            <v>3.0519588341936518E-2</v>
          </cell>
          <cell r="H493">
            <v>11.145834789213826</v>
          </cell>
          <cell r="I493">
            <v>3.0863172044036834E-2</v>
          </cell>
          <cell r="J493">
            <v>10.221990139457047</v>
          </cell>
          <cell r="K493">
            <v>2.6264089694498109E-2</v>
          </cell>
          <cell r="L493">
            <v>-8.2886985786906897E-2</v>
          </cell>
          <cell r="M493">
            <v>3.1521756304942361E-2</v>
          </cell>
          <cell r="N493">
            <v>-4.5990823495387252E-3</v>
          </cell>
          <cell r="O493">
            <v>-2.3778371785934532E-3</v>
          </cell>
        </row>
        <row r="494">
          <cell r="A494" t="str">
            <v>Mercury</v>
          </cell>
          <cell r="B494">
            <v>0</v>
          </cell>
          <cell r="C494">
            <v>0</v>
          </cell>
          <cell r="D494">
            <v>0</v>
          </cell>
          <cell r="E494">
            <v>0</v>
          </cell>
          <cell r="F494">
            <v>0</v>
          </cell>
          <cell r="G494">
            <v>0</v>
          </cell>
          <cell r="H494">
            <v>0</v>
          </cell>
          <cell r="I494">
            <v>0</v>
          </cell>
          <cell r="J494">
            <v>6.1882558571959834</v>
          </cell>
          <cell r="K494">
            <v>1.5899927965938296E-2</v>
          </cell>
          <cell r="L494" t="str">
            <v>N/A</v>
          </cell>
          <cell r="M494" t="str">
            <v>N/A</v>
          </cell>
          <cell r="N494">
            <v>1.5899927965938296E-2</v>
          </cell>
          <cell r="O494">
            <v>1.5899927965938296E-2</v>
          </cell>
        </row>
        <row r="495">
          <cell r="A495" t="str">
            <v>Samsung</v>
          </cell>
          <cell r="B495">
            <v>0</v>
          </cell>
          <cell r="C495">
            <v>0</v>
          </cell>
          <cell r="D495">
            <v>1.2804259990670193</v>
          </cell>
          <cell r="E495">
            <v>3.8519881216941246E-3</v>
          </cell>
          <cell r="F495">
            <v>2.5628240971261724</v>
          </cell>
          <cell r="G495">
            <v>6.5645295431724484E-3</v>
          </cell>
          <cell r="H495">
            <v>3.3692404101785032</v>
          </cell>
          <cell r="I495">
            <v>9.3295341626353865E-3</v>
          </cell>
          <cell r="J495">
            <v>5.6288626723689106</v>
          </cell>
          <cell r="K495">
            <v>1.4462639083798015E-2</v>
          </cell>
          <cell r="L495">
            <v>0.67066222266718323</v>
          </cell>
          <cell r="M495" t="str">
            <v>N/A</v>
          </cell>
          <cell r="N495">
            <v>5.1331049211626283E-3</v>
          </cell>
          <cell r="O495">
            <v>1.4462639083798015E-2</v>
          </cell>
        </row>
        <row r="496">
          <cell r="A496" t="str">
            <v>Others</v>
          </cell>
          <cell r="B496">
            <v>96.782634253121273</v>
          </cell>
          <cell r="C496">
            <v>0.27973229272478378</v>
          </cell>
          <cell r="D496">
            <v>93.19995424167945</v>
          </cell>
          <cell r="E496">
            <v>0.28037943383137626</v>
          </cell>
          <cell r="F496">
            <v>77.190290616730124</v>
          </cell>
          <cell r="G496">
            <v>0.19771858075152368</v>
          </cell>
          <cell r="H496">
            <v>80.511436931652895</v>
          </cell>
          <cell r="I496">
            <v>0.22293873689379287</v>
          </cell>
          <cell r="J496">
            <v>74.723327122302805</v>
          </cell>
          <cell r="K496">
            <v>0.1919919838541076</v>
          </cell>
          <cell r="L496">
            <v>-7.1891771280441663E-2</v>
          </cell>
          <cell r="M496">
            <v>-0.2279262938134694</v>
          </cell>
          <cell r="N496">
            <v>-3.0946753039685276E-2</v>
          </cell>
          <cell r="O496">
            <v>-8.7740308870676187E-2</v>
          </cell>
        </row>
        <row r="497">
          <cell r="A497" t="str">
            <v>Total</v>
          </cell>
          <cell r="B497">
            <v>345.98305869655678</v>
          </cell>
          <cell r="C497">
            <v>1</v>
          </cell>
          <cell r="D497">
            <v>332.40652842508797</v>
          </cell>
          <cell r="E497">
            <v>1</v>
          </cell>
          <cell r="F497">
            <v>390.40483865164134</v>
          </cell>
          <cell r="G497">
            <v>1</v>
          </cell>
          <cell r="H497">
            <v>361.13704622812241</v>
          </cell>
          <cell r="I497">
            <v>1</v>
          </cell>
          <cell r="J497">
            <v>389.20024483461856</v>
          </cell>
          <cell r="K497">
            <v>1</v>
          </cell>
          <cell r="L497">
            <v>7.7707892058155759E-2</v>
          </cell>
          <cell r="M497">
            <v>0.12491127831772042</v>
          </cell>
          <cell r="N497">
            <v>0</v>
          </cell>
          <cell r="O497">
            <v>0</v>
          </cell>
        </row>
        <row r="498">
          <cell r="A498" t="str">
            <v>*Historical data for Lenovo includes IBM PCD - for your internal analysis only</v>
          </cell>
        </row>
      </sheetData>
      <sheetData sheetId="3"/>
      <sheetData sheetId="4"/>
      <sheetData sheetId="5"/>
      <sheetData sheetId="6"/>
      <sheetData sheetId="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GCDFF"/>
      <sheetName val="GCDBase"/>
      <sheetName val="GCDProc"/>
      <sheetName val="GCDBand"/>
      <sheetName val="GCDSeg"/>
      <sheetName val="GCDChan"/>
      <sheetName val="GCHForecast"/>
    </sheetNames>
    <sheetDataSet>
      <sheetData sheetId="0"/>
      <sheetData sheetId="1"/>
      <sheetData sheetId="2" refreshError="1">
        <row r="460">
          <cell r="A460" t="str">
            <v>IDC PC Tracker</v>
          </cell>
          <cell r="M460" t="str">
            <v>( Top )</v>
          </cell>
          <cell r="N460" t="str">
            <v xml:space="preserve"> ( Contents Page )</v>
          </cell>
        </row>
        <row r="461">
          <cell r="A461" t="str">
            <v>Greater China</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cell r="O466" t="str">
            <v>Change in Market Share (YoY)</v>
          </cell>
        </row>
        <row r="467">
          <cell r="A467" t="str">
            <v>Lenovo</v>
          </cell>
          <cell r="B467">
            <v>453646.60484514927</v>
          </cell>
          <cell r="C467">
            <v>0.24523910070428553</v>
          </cell>
          <cell r="D467">
            <v>425312.20051808417</v>
          </cell>
          <cell r="E467">
            <v>0.2425595711791968</v>
          </cell>
          <cell r="F467">
            <v>578866.31243890035</v>
          </cell>
          <cell r="G467">
            <v>0.29860658016489328</v>
          </cell>
          <cell r="H467">
            <v>636160.36351177178</v>
          </cell>
          <cell r="I467">
            <v>0.27744559934734309</v>
          </cell>
          <cell r="J467">
            <v>559433.53838640603</v>
          </cell>
          <cell r="K467">
            <v>0.25430726045175189</v>
          </cell>
          <cell r="L467">
            <v>-0.12060925126144861</v>
          </cell>
          <cell r="M467">
            <v>0.2331923845817534</v>
          </cell>
          <cell r="N467">
            <v>-2.3138338895591193E-2</v>
          </cell>
          <cell r="O467">
            <v>9.0681597474663589E-3</v>
          </cell>
        </row>
        <row r="468">
          <cell r="A468" t="str">
            <v>Founder</v>
          </cell>
          <cell r="B468">
            <v>146952.52692093141</v>
          </cell>
          <cell r="C468">
            <v>7.944180594190306E-2</v>
          </cell>
          <cell r="D468">
            <v>134108.86478710186</v>
          </cell>
          <cell r="E468">
            <v>7.6483554185521593E-2</v>
          </cell>
          <cell r="F468">
            <v>182596.77319587627</v>
          </cell>
          <cell r="G468">
            <v>9.4192038509617645E-2</v>
          </cell>
          <cell r="H468">
            <v>193700.09784354543</v>
          </cell>
          <cell r="I468">
            <v>8.4477504136183115E-2</v>
          </cell>
          <cell r="J468">
            <v>220238.04734995498</v>
          </cell>
          <cell r="K468">
            <v>0.10011579682969403</v>
          </cell>
          <cell r="L468">
            <v>0.13700534900010575</v>
          </cell>
          <cell r="M468">
            <v>0.49870200917644136</v>
          </cell>
          <cell r="N468">
            <v>1.5638292693510913E-2</v>
          </cell>
          <cell r="O468">
            <v>2.0673990887790969E-2</v>
          </cell>
        </row>
        <row r="469">
          <cell r="A469" t="str">
            <v>Hewlett-Packard</v>
          </cell>
          <cell r="B469">
            <v>113161.50060388054</v>
          </cell>
          <cell r="C469">
            <v>6.1174545000542993E-2</v>
          </cell>
          <cell r="D469">
            <v>133480.69514449019</v>
          </cell>
          <cell r="E469">
            <v>7.6125303096194571E-2</v>
          </cell>
          <cell r="F469">
            <v>151285.83087696397</v>
          </cell>
          <cell r="G469">
            <v>7.8040375842985107E-2</v>
          </cell>
          <cell r="H469">
            <v>193770.25415231794</v>
          </cell>
          <cell r="I469">
            <v>8.4508101074080882E-2</v>
          </cell>
          <cell r="J469">
            <v>157719.09069315408</v>
          </cell>
          <cell r="K469">
            <v>7.169593369536896E-2</v>
          </cell>
          <cell r="L469">
            <v>-0.1860510717544136</v>
          </cell>
          <cell r="M469">
            <v>0.39375220239652386</v>
          </cell>
          <cell r="N469">
            <v>-1.2812167378711922E-2</v>
          </cell>
          <cell r="O469">
            <v>1.0521388694825967E-2</v>
          </cell>
        </row>
        <row r="470">
          <cell r="A470" t="str">
            <v>Acer</v>
          </cell>
          <cell r="B470">
            <v>75424.352148614955</v>
          </cell>
          <cell r="C470">
            <v>4.0774030036979041E-2</v>
          </cell>
          <cell r="D470">
            <v>66069.650191527267</v>
          </cell>
          <cell r="E470">
            <v>3.7680146487438886E-2</v>
          </cell>
          <cell r="F470">
            <v>82769.39130722142</v>
          </cell>
          <cell r="G470">
            <v>4.269636071314474E-2</v>
          </cell>
          <cell r="H470">
            <v>124801.03733860758</v>
          </cell>
          <cell r="I470">
            <v>5.44288839569292E-2</v>
          </cell>
          <cell r="J470">
            <v>151303.29811524646</v>
          </cell>
          <cell r="K470">
            <v>6.8779443134541304E-2</v>
          </cell>
          <cell r="L470">
            <v>0.21235609368160535</v>
          </cell>
          <cell r="M470">
            <v>1.0060271491244741</v>
          </cell>
          <cell r="N470">
            <v>1.4350559177612104E-2</v>
          </cell>
          <cell r="O470">
            <v>2.8005413097562264E-2</v>
          </cell>
        </row>
        <row r="471">
          <cell r="A471" t="str">
            <v>Tongfang</v>
          </cell>
          <cell r="B471">
            <v>119691.20425531914</v>
          </cell>
          <cell r="C471">
            <v>6.470447035265911E-2</v>
          </cell>
          <cell r="D471">
            <v>129256.3242147923</v>
          </cell>
          <cell r="E471">
            <v>7.3716104394720178E-2</v>
          </cell>
          <cell r="F471">
            <v>100980.55927915152</v>
          </cell>
          <cell r="G471">
            <v>5.2090541151793887E-2</v>
          </cell>
          <cell r="H471">
            <v>137647.77358257116</v>
          </cell>
          <cell r="I471">
            <v>6.0031670048769317E-2</v>
          </cell>
          <cell r="J471">
            <v>100164.79854714764</v>
          </cell>
          <cell r="K471">
            <v>4.5532907422208467E-2</v>
          </cell>
          <cell r="L471">
            <v>-0.27231079776919531</v>
          </cell>
          <cell r="M471">
            <v>-0.1631398550098867</v>
          </cell>
          <cell r="N471">
            <v>-1.449876262656085E-2</v>
          </cell>
          <cell r="O471">
            <v>-1.9171562930450643E-2</v>
          </cell>
        </row>
        <row r="472">
          <cell r="A472" t="str">
            <v>ASUS</v>
          </cell>
          <cell r="B472">
            <v>36111.703233830842</v>
          </cell>
          <cell r="C472">
            <v>1.952180735263671E-2</v>
          </cell>
          <cell r="D472">
            <v>30168.873243025831</v>
          </cell>
          <cell r="E472">
            <v>1.720559379174626E-2</v>
          </cell>
          <cell r="F472">
            <v>39060.166913508103</v>
          </cell>
          <cell r="G472">
            <v>2.0149078659580263E-2</v>
          </cell>
          <cell r="H472">
            <v>76322.370437274687</v>
          </cell>
          <cell r="I472">
            <v>3.3286113099983757E-2</v>
          </cell>
          <cell r="J472">
            <v>77016.402176439718</v>
          </cell>
          <cell r="K472">
            <v>3.5010110948715784E-2</v>
          </cell>
          <cell r="L472">
            <v>9.0934248397778195E-3</v>
          </cell>
          <cell r="M472">
            <v>1.1327269355793712</v>
          </cell>
          <cell r="N472">
            <v>1.723997848732027E-3</v>
          </cell>
          <cell r="O472">
            <v>1.5488303596079073E-2</v>
          </cell>
        </row>
        <row r="473">
          <cell r="A473" t="str">
            <v>Hasee</v>
          </cell>
          <cell r="B473">
            <v>0</v>
          </cell>
          <cell r="C473">
            <v>0</v>
          </cell>
          <cell r="D473">
            <v>0</v>
          </cell>
          <cell r="E473">
            <v>0</v>
          </cell>
          <cell r="F473">
            <v>66420.132930641164</v>
          </cell>
          <cell r="G473">
            <v>3.4262641170036655E-2</v>
          </cell>
          <cell r="H473">
            <v>71077.351974756297</v>
          </cell>
          <cell r="I473">
            <v>3.0998628097164388E-2</v>
          </cell>
          <cell r="J473">
            <v>72044.758053057973</v>
          </cell>
          <cell r="K473">
            <v>3.2750101295728223E-2</v>
          </cell>
          <cell r="L473">
            <v>1.3610609447651578E-2</v>
          </cell>
          <cell r="M473" t="str">
            <v>N/A</v>
          </cell>
          <cell r="N473">
            <v>1.7514731985638354E-3</v>
          </cell>
          <cell r="O473">
            <v>3.2750101295728223E-2</v>
          </cell>
        </row>
        <row r="474">
          <cell r="A474" t="str">
            <v>Haier</v>
          </cell>
          <cell r="B474">
            <v>7202</v>
          </cell>
          <cell r="C474">
            <v>3.8933654179449991E-3</v>
          </cell>
          <cell r="D474">
            <v>7004</v>
          </cell>
          <cell r="E474">
            <v>3.9944474540575944E-3</v>
          </cell>
          <cell r="F474">
            <v>14807.082851355637</v>
          </cell>
          <cell r="G474">
            <v>7.6381925799633302E-3</v>
          </cell>
          <cell r="H474">
            <v>20423.63868728383</v>
          </cell>
          <cell r="I474">
            <v>8.9072645852482299E-3</v>
          </cell>
          <cell r="J474">
            <v>56745.933911458247</v>
          </cell>
          <cell r="K474">
            <v>2.579556284098139E-2</v>
          </cell>
          <cell r="L474">
            <v>1.7784438796789628</v>
          </cell>
          <cell r="M474">
            <v>6.8791910457453831</v>
          </cell>
          <cell r="N474">
            <v>1.688829825573316E-2</v>
          </cell>
          <cell r="O474">
            <v>2.1902197423036389E-2</v>
          </cell>
        </row>
        <row r="475">
          <cell r="A475" t="str">
            <v>TCL</v>
          </cell>
          <cell r="B475">
            <v>55175.314410696432</v>
          </cell>
          <cell r="C475">
            <v>2.9827500840162155E-2</v>
          </cell>
          <cell r="D475">
            <v>50904.558793969845</v>
          </cell>
          <cell r="E475">
            <v>2.9031351409836949E-2</v>
          </cell>
          <cell r="F475">
            <v>42480.205459911398</v>
          </cell>
          <cell r="G475">
            <v>2.1913296048688382E-2</v>
          </cell>
          <cell r="H475">
            <v>48995.592605122663</v>
          </cell>
          <cell r="I475">
            <v>2.1368215210180987E-2</v>
          </cell>
          <cell r="J475">
            <v>45764.218286047078</v>
          </cell>
          <cell r="K475">
            <v>2.0803495286694815E-2</v>
          </cell>
          <cell r="L475">
            <v>-6.5952346879823875E-2</v>
          </cell>
          <cell r="M475">
            <v>-0.17056714991414523</v>
          </cell>
          <cell r="N475">
            <v>-5.647199234861712E-4</v>
          </cell>
          <cell r="O475">
            <v>-9.0240055534673395E-3</v>
          </cell>
        </row>
        <row r="476">
          <cell r="A476" t="str">
            <v>Dell</v>
          </cell>
          <cell r="B476">
            <v>12243.262498627868</v>
          </cell>
          <cell r="C476">
            <v>6.6186468779478791E-3</v>
          </cell>
          <cell r="D476">
            <v>13808.504915724623</v>
          </cell>
          <cell r="E476">
            <v>7.8751209744371796E-3</v>
          </cell>
          <cell r="F476">
            <v>18753.989121409399</v>
          </cell>
          <cell r="G476">
            <v>9.6741932215735245E-3</v>
          </cell>
          <cell r="H476">
            <v>26258.545218161591</v>
          </cell>
          <cell r="I476">
            <v>1.1452014670994732E-2</v>
          </cell>
          <cell r="J476">
            <v>44709.357518117555</v>
          </cell>
          <cell r="K476">
            <v>2.032397674938306E-2</v>
          </cell>
          <cell r="L476">
            <v>0.70265934942940222</v>
          </cell>
          <cell r="M476">
            <v>2.6517519348399365</v>
          </cell>
          <cell r="N476">
            <v>8.8719620783883277E-3</v>
          </cell>
          <cell r="O476">
            <v>1.370532987143518E-2</v>
          </cell>
        </row>
        <row r="477">
          <cell r="A477" t="str">
            <v>Others</v>
          </cell>
          <cell r="B477">
            <v>830205.05405849626</v>
          </cell>
          <cell r="C477">
            <v>0.4488047274749386</v>
          </cell>
          <cell r="D477">
            <v>763320.33390971588</v>
          </cell>
          <cell r="E477">
            <v>0.43532880702685001</v>
          </cell>
          <cell r="F477">
            <v>660538.01645752182</v>
          </cell>
          <cell r="G477">
            <v>0.34073670193772326</v>
          </cell>
          <cell r="H477">
            <v>763762.25326847332</v>
          </cell>
          <cell r="I477">
            <v>0.33309600577312248</v>
          </cell>
          <cell r="J477">
            <v>714693.69343193015</v>
          </cell>
          <cell r="K477">
            <v>0.3248854113449321</v>
          </cell>
          <cell r="L477">
            <v>-6.4245856124150236E-2</v>
          </cell>
          <cell r="M477">
            <v>-0.13913594004503271</v>
          </cell>
          <cell r="N477">
            <v>-8.2105944281903875E-3</v>
          </cell>
          <cell r="O477">
            <v>-0.12391931613000651</v>
          </cell>
        </row>
        <row r="478">
          <cell r="A478" t="str">
            <v>Total</v>
          </cell>
          <cell r="B478">
            <v>1849813.5229755465</v>
          </cell>
          <cell r="C478">
            <v>1</v>
          </cell>
          <cell r="D478">
            <v>1753434.0057184319</v>
          </cell>
          <cell r="E478">
            <v>1</v>
          </cell>
          <cell r="F478">
            <v>1938558.460832461</v>
          </cell>
          <cell r="G478">
            <v>1</v>
          </cell>
          <cell r="H478">
            <v>2292919.2786198859</v>
          </cell>
          <cell r="I478">
            <v>1</v>
          </cell>
          <cell r="J478">
            <v>2199833.13646896</v>
          </cell>
          <cell r="K478">
            <v>1</v>
          </cell>
          <cell r="L478">
            <v>-4.0597217276202913E-2</v>
          </cell>
          <cell r="M478">
            <v>0.18921886403467525</v>
          </cell>
          <cell r="N478">
            <v>0</v>
          </cell>
          <cell r="O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cell r="O485" t="str">
            <v>Change in Market Share (YoY)</v>
          </cell>
        </row>
        <row r="486">
          <cell r="A486" t="str">
            <v>Lenovo</v>
          </cell>
          <cell r="B486">
            <v>299.71762474545267</v>
          </cell>
          <cell r="C486">
            <v>0.23676073002805523</v>
          </cell>
          <cell r="D486">
            <v>274.58540790177892</v>
          </cell>
          <cell r="E486">
            <v>0.23519743637697407</v>
          </cell>
          <cell r="F486">
            <v>361.08122050623075</v>
          </cell>
          <cell r="G486">
            <v>0.28551876120145553</v>
          </cell>
          <cell r="H486">
            <v>395.73778589975291</v>
          </cell>
          <cell r="I486">
            <v>0.26193165082751663</v>
          </cell>
          <cell r="J486">
            <v>350.75234516169866</v>
          </cell>
          <cell r="K486">
            <v>0.24593187626892857</v>
          </cell>
          <cell r="L486">
            <v>-0.11367486841261554</v>
          </cell>
          <cell r="M486">
            <v>0.17027600715703417</v>
          </cell>
          <cell r="N486">
            <v>-1.5999774558588059E-2</v>
          </cell>
          <cell r="O486">
            <v>9.1711462408733402E-3</v>
          </cell>
        </row>
        <row r="487">
          <cell r="A487" t="str">
            <v>Hewlett-Packard</v>
          </cell>
          <cell r="B487">
            <v>100.50069848570588</v>
          </cell>
          <cell r="C487">
            <v>7.9390121825547402E-2</v>
          </cell>
          <cell r="D487">
            <v>109.73311583919786</v>
          </cell>
          <cell r="E487">
            <v>9.3992421987219743E-2</v>
          </cell>
          <cell r="F487">
            <v>118.50529325538251</v>
          </cell>
          <cell r="G487">
            <v>9.3706021262072697E-2</v>
          </cell>
          <cell r="H487">
            <v>151.75465782462095</v>
          </cell>
          <cell r="I487">
            <v>0.10044365097559084</v>
          </cell>
          <cell r="J487">
            <v>118.82553044180584</v>
          </cell>
          <cell r="K487">
            <v>8.3315153992005536E-2</v>
          </cell>
          <cell r="L487">
            <v>-0.21698923680398974</v>
          </cell>
          <cell r="M487">
            <v>0.18233536912886517</v>
          </cell>
          <cell r="N487">
            <v>-1.7128496983585303E-2</v>
          </cell>
          <cell r="O487">
            <v>3.9250321664581339E-3</v>
          </cell>
        </row>
        <row r="488">
          <cell r="A488" t="str">
            <v>Founder</v>
          </cell>
          <cell r="B488">
            <v>87.035037402219331</v>
          </cell>
          <cell r="C488">
            <v>6.8752977109268851E-2</v>
          </cell>
          <cell r="D488">
            <v>78.273954349964811</v>
          </cell>
          <cell r="E488">
            <v>6.7045927672840303E-2</v>
          </cell>
          <cell r="F488">
            <v>101.6058899283868</v>
          </cell>
          <cell r="G488">
            <v>8.0343108906224189E-2</v>
          </cell>
          <cell r="H488">
            <v>104.22635272914232</v>
          </cell>
          <cell r="I488">
            <v>6.8985529314582281E-2</v>
          </cell>
          <cell r="J488">
            <v>118.11690052432276</v>
          </cell>
          <cell r="K488">
            <v>8.2818294348468241E-2</v>
          </cell>
          <cell r="L488">
            <v>0.13327289530392017</v>
          </cell>
          <cell r="M488">
            <v>0.35711897242559076</v>
          </cell>
          <cell r="N488">
            <v>1.383276503388596E-2</v>
          </cell>
          <cell r="O488">
            <v>1.406531723919939E-2</v>
          </cell>
        </row>
        <row r="489">
          <cell r="A489" t="str">
            <v>Acer</v>
          </cell>
          <cell r="B489">
            <v>69.811176627069599</v>
          </cell>
          <cell r="C489">
            <v>5.5147057689316874E-2</v>
          </cell>
          <cell r="D489">
            <v>55.541902951848385</v>
          </cell>
          <cell r="E489">
            <v>4.7574680991228295E-2</v>
          </cell>
          <cell r="F489">
            <v>68.098870462175668</v>
          </cell>
          <cell r="G489">
            <v>5.3848009891844476E-2</v>
          </cell>
          <cell r="H489">
            <v>103.77319641894226</v>
          </cell>
          <cell r="I489">
            <v>6.8685593385684973E-2</v>
          </cell>
          <cell r="J489">
            <v>117.67025133337727</v>
          </cell>
          <cell r="K489">
            <v>8.2505123887661819E-2</v>
          </cell>
          <cell r="L489">
            <v>0.13391757596375142</v>
          </cell>
          <cell r="M489">
            <v>0.68555032329522558</v>
          </cell>
          <cell r="N489">
            <v>1.3819530501976846E-2</v>
          </cell>
          <cell r="O489">
            <v>2.7358066198344945E-2</v>
          </cell>
        </row>
        <row r="490">
          <cell r="A490" t="str">
            <v>ASUS</v>
          </cell>
          <cell r="B490">
            <v>48.84543995514133</v>
          </cell>
          <cell r="C490">
            <v>3.8585258481687798E-2</v>
          </cell>
          <cell r="D490">
            <v>42.748993337227681</v>
          </cell>
          <cell r="E490">
            <v>3.6616853449870299E-2</v>
          </cell>
          <cell r="F490">
            <v>53.504541793698252</v>
          </cell>
          <cell r="G490">
            <v>4.2307795653761006E-2</v>
          </cell>
          <cell r="H490">
            <v>90.886483828729851</v>
          </cell>
          <cell r="I490">
            <v>6.0156112444612705E-2</v>
          </cell>
          <cell r="J490">
            <v>82.02159851393391</v>
          </cell>
          <cell r="K490">
            <v>5.7509880961192889E-2</v>
          </cell>
          <cell r="L490">
            <v>-9.7537994004711304E-2</v>
          </cell>
          <cell r="M490">
            <v>0.67920687354358766</v>
          </cell>
          <cell r="N490">
            <v>-2.646231483419817E-3</v>
          </cell>
          <cell r="O490">
            <v>1.892462247950509E-2</v>
          </cell>
        </row>
        <row r="491">
          <cell r="A491" t="str">
            <v>Sony</v>
          </cell>
          <cell r="B491">
            <v>45.994745647483157</v>
          </cell>
          <cell r="C491">
            <v>3.6333363999535857E-2</v>
          </cell>
          <cell r="D491">
            <v>48.686194786148391</v>
          </cell>
          <cell r="E491">
            <v>4.1702391573364875E-2</v>
          </cell>
          <cell r="F491">
            <v>37.786996250931082</v>
          </cell>
          <cell r="G491">
            <v>2.9879417001980907E-2</v>
          </cell>
          <cell r="H491">
            <v>50.181368706556022</v>
          </cell>
          <cell r="I491">
            <v>3.3214136265022016E-2</v>
          </cell>
          <cell r="J491">
            <v>57.471364787368628</v>
          </cell>
          <cell r="K491">
            <v>4.0296353734649258E-2</v>
          </cell>
          <cell r="L491">
            <v>0.14527296223110375</v>
          </cell>
          <cell r="M491">
            <v>0.24952022189329082</v>
          </cell>
          <cell r="N491">
            <v>7.0822174696272416E-3</v>
          </cell>
          <cell r="O491">
            <v>3.9629897351134008E-3</v>
          </cell>
        </row>
        <row r="492">
          <cell r="A492" t="str">
            <v>Tongfang</v>
          </cell>
          <cell r="B492">
            <v>63.096181942212127</v>
          </cell>
          <cell r="C492">
            <v>4.9842574694459268E-2</v>
          </cell>
          <cell r="D492">
            <v>65.55799447115281</v>
          </cell>
          <cell r="E492">
            <v>5.6154011793468968E-2</v>
          </cell>
          <cell r="F492">
            <v>50.296060331513658</v>
          </cell>
          <cell r="G492">
            <v>3.9770744152892459E-2</v>
          </cell>
          <cell r="H492">
            <v>64.153721193078411</v>
          </cell>
          <cell r="I492">
            <v>4.2462182529843073E-2</v>
          </cell>
          <cell r="J492">
            <v>47.455820402727653</v>
          </cell>
          <cell r="K492">
            <v>3.3273901407968542E-2</v>
          </cell>
          <cell r="L492">
            <v>-0.26027953608640098</v>
          </cell>
          <cell r="M492">
            <v>-0.24788126726604476</v>
          </cell>
          <cell r="N492">
            <v>-9.1882811218745308E-3</v>
          </cell>
          <cell r="O492">
            <v>-1.6568673286490726E-2</v>
          </cell>
        </row>
        <row r="493">
          <cell r="A493" t="str">
            <v>Hasee</v>
          </cell>
          <cell r="B493">
            <v>0</v>
          </cell>
          <cell r="C493">
            <v>0</v>
          </cell>
          <cell r="D493">
            <v>0</v>
          </cell>
          <cell r="E493">
            <v>0</v>
          </cell>
          <cell r="F493">
            <v>39.41631174555787</v>
          </cell>
          <cell r="G493">
            <v>3.1167770190163813E-2</v>
          </cell>
          <cell r="H493">
            <v>39.092847661854016</v>
          </cell>
          <cell r="I493">
            <v>2.5874845638854217E-2</v>
          </cell>
          <cell r="J493">
            <v>37.385493918581972</v>
          </cell>
          <cell r="K493">
            <v>2.6213038320239513E-2</v>
          </cell>
          <cell r="L493">
            <v>-4.3674325238221123E-2</v>
          </cell>
          <cell r="M493" t="str">
            <v>N/A</v>
          </cell>
          <cell r="N493">
            <v>3.3819268138529646E-4</v>
          </cell>
          <cell r="O493">
            <v>2.6213038320239513E-2</v>
          </cell>
        </row>
        <row r="494">
          <cell r="A494" t="str">
            <v>Haier</v>
          </cell>
          <cell r="B494">
            <v>3.4056713447893041</v>
          </cell>
          <cell r="C494">
            <v>2.6902963564880509E-3</v>
          </cell>
          <cell r="D494">
            <v>3.4713604054787908</v>
          </cell>
          <cell r="E494">
            <v>2.9734102563862257E-3</v>
          </cell>
          <cell r="F494">
            <v>9.0136294430437172</v>
          </cell>
          <cell r="G494">
            <v>7.1273723648621569E-3</v>
          </cell>
          <cell r="H494">
            <v>12.249461061154275</v>
          </cell>
          <cell r="I494">
            <v>8.1076957314060866E-3</v>
          </cell>
          <cell r="J494">
            <v>35.647618379173394</v>
          </cell>
          <cell r="K494">
            <v>2.4994517623160226E-2</v>
          </cell>
          <cell r="L494">
            <v>1.9101376951366298</v>
          </cell>
          <cell r="M494">
            <v>9.467134015651407</v>
          </cell>
          <cell r="N494">
            <v>1.6886821891754139E-2</v>
          </cell>
          <cell r="O494">
            <v>2.2304221266672176E-2</v>
          </cell>
        </row>
        <row r="495">
          <cell r="A495" t="str">
            <v>Dell</v>
          </cell>
          <cell r="B495">
            <v>9.2241476653312535</v>
          </cell>
          <cell r="C495">
            <v>7.2865782817583312E-3</v>
          </cell>
          <cell r="D495">
            <v>10.2803080237996</v>
          </cell>
          <cell r="E495">
            <v>8.8056467051162556E-3</v>
          </cell>
          <cell r="F495">
            <v>13.780142489919118</v>
          </cell>
          <cell r="G495">
            <v>1.0896410528869792E-2</v>
          </cell>
          <cell r="H495">
            <v>18.990737247466068</v>
          </cell>
          <cell r="I495">
            <v>1.2569623965401334E-2</v>
          </cell>
          <cell r="J495">
            <v>29.918238412253494</v>
          </cell>
          <cell r="K495">
            <v>2.0977332322595379E-2</v>
          </cell>
          <cell r="L495">
            <v>0.57541216132856987</v>
          </cell>
          <cell r="M495">
            <v>2.2434691526785184</v>
          </cell>
          <cell r="N495">
            <v>8.407708357194045E-3</v>
          </cell>
          <cell r="O495">
            <v>1.3690754040837048E-2</v>
          </cell>
        </row>
        <row r="496">
          <cell r="A496" t="str">
            <v>Others</v>
          </cell>
          <cell r="B496">
            <v>538.27863839148392</v>
          </cell>
          <cell r="C496">
            <v>0.42521104153388251</v>
          </cell>
          <cell r="D496">
            <v>478.58845861721557</v>
          </cell>
          <cell r="E496">
            <v>0.40993721919353093</v>
          </cell>
          <cell r="F496">
            <v>411.56076063421972</v>
          </cell>
          <cell r="G496">
            <v>0.3254345888458729</v>
          </cell>
          <cell r="H496">
            <v>479.79709283621901</v>
          </cell>
          <cell r="I496">
            <v>0.31756897892148578</v>
          </cell>
          <cell r="J496">
            <v>430.9523357627935</v>
          </cell>
          <cell r="K496">
            <v>0.30216452713313008</v>
          </cell>
          <cell r="L496">
            <v>-0.1018029450422262</v>
          </cell>
          <cell r="M496">
            <v>-0.19938800274409785</v>
          </cell>
          <cell r="N496">
            <v>-1.54044517883557E-2</v>
          </cell>
          <cell r="O496">
            <v>-0.12304651440075243</v>
          </cell>
        </row>
        <row r="497">
          <cell r="A497" t="str">
            <v>Total</v>
          </cell>
          <cell r="B497">
            <v>1265.9093622068883</v>
          </cell>
          <cell r="C497">
            <v>1</v>
          </cell>
          <cell r="D497">
            <v>1167.4676906838129</v>
          </cell>
          <cell r="E497">
            <v>1</v>
          </cell>
          <cell r="F497">
            <v>1264.6497168410592</v>
          </cell>
          <cell r="G497">
            <v>1</v>
          </cell>
          <cell r="H497">
            <v>1510.8437054075162</v>
          </cell>
          <cell r="I497">
            <v>1</v>
          </cell>
          <cell r="J497">
            <v>1426.217497638037</v>
          </cell>
          <cell r="K497">
            <v>1</v>
          </cell>
          <cell r="L497">
            <v>-5.6012549456035954E-2</v>
          </cell>
          <cell r="M497">
            <v>0.12663476566101051</v>
          </cell>
          <cell r="N497">
            <v>0</v>
          </cell>
          <cell r="O497">
            <v>0</v>
          </cell>
        </row>
        <row r="498">
          <cell r="A498" t="str">
            <v>*Historical data for Lenovo includes IBM PCD - for your internal analysis only</v>
          </cell>
        </row>
      </sheetData>
      <sheetData sheetId="3"/>
      <sheetData sheetId="4"/>
      <sheetData sheetId="5"/>
      <sheetData sheetId="6"/>
      <sheetData sheetId="7"/>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Hong KongFF"/>
      <sheetName val="Hong KongBase"/>
      <sheetName val="Hong KongProc"/>
      <sheetName val="Hong KongBand"/>
      <sheetName val="Hong KongSeg"/>
      <sheetName val="Hong KongChan"/>
      <sheetName val="Hong KongForecast"/>
    </sheetNames>
    <sheetDataSet>
      <sheetData sheetId="0"/>
      <sheetData sheetId="1"/>
      <sheetData sheetId="2" refreshError="1">
        <row r="460">
          <cell r="A460" t="str">
            <v>IDC PC Tracker</v>
          </cell>
          <cell r="M460" t="str">
            <v>( Top )</v>
          </cell>
          <cell r="N460" t="str">
            <v xml:space="preserve"> ( Contents Page )</v>
          </cell>
        </row>
        <row r="461">
          <cell r="A461" t="str">
            <v>Hong Kong</v>
          </cell>
        </row>
        <row r="463">
          <cell r="A463" t="str">
            <v>Table II-21: Total Consumer Desktop and Consumer Notebook Unit Shipments by Vendor - Quarterly Comparison</v>
          </cell>
        </row>
        <row r="464">
          <cell r="A464" t="str">
            <v>Units</v>
          </cell>
        </row>
        <row r="466">
          <cell r="B466" t="str">
            <v>4Q 2004</v>
          </cell>
          <cell r="C466" t="str">
            <v>% Share</v>
          </cell>
          <cell r="D466" t="str">
            <v>1Q 2005</v>
          </cell>
          <cell r="E466" t="str">
            <v>% Share</v>
          </cell>
          <cell r="F466" t="str">
            <v>2Q 2005</v>
          </cell>
          <cell r="G466" t="str">
            <v>% Share</v>
          </cell>
          <cell r="H466" t="str">
            <v>3Q 2005</v>
          </cell>
          <cell r="I466" t="str">
            <v>% Share</v>
          </cell>
          <cell r="J466" t="str">
            <v>4Q 2005</v>
          </cell>
          <cell r="K466" t="str">
            <v>% Share</v>
          </cell>
          <cell r="L466" t="str">
            <v>Sequential Growth</v>
          </cell>
          <cell r="M466" t="str">
            <v xml:space="preserve">Year-on-Year Growth </v>
          </cell>
          <cell r="N466" t="str">
            <v>Change in Market Share (Seq)</v>
          </cell>
          <cell r="O466" t="str">
            <v>Change in Market Share (YoY)</v>
          </cell>
        </row>
        <row r="467">
          <cell r="A467" t="str">
            <v>Hewlett-Packard</v>
          </cell>
          <cell r="B467">
            <v>18482.599999999999</v>
          </cell>
          <cell r="C467">
            <v>0.23905475606613008</v>
          </cell>
          <cell r="D467">
            <v>16160.9</v>
          </cell>
          <cell r="E467">
            <v>0.2577718839491388</v>
          </cell>
          <cell r="F467">
            <v>17943.599999999999</v>
          </cell>
          <cell r="G467">
            <v>0.25292561251199397</v>
          </cell>
          <cell r="H467">
            <v>29813.554999999997</v>
          </cell>
          <cell r="I467">
            <v>0.26043444737678523</v>
          </cell>
          <cell r="J467">
            <v>19702.240000000002</v>
          </cell>
          <cell r="K467">
            <v>0.23588682395587501</v>
          </cell>
          <cell r="L467">
            <v>-0.33915160402709421</v>
          </cell>
          <cell r="M467">
            <v>6.5988551394284611E-2</v>
          </cell>
          <cell r="N467">
            <v>-2.4547623420910214E-2</v>
          </cell>
          <cell r="O467">
            <v>-3.1679321102550673E-3</v>
          </cell>
        </row>
        <row r="468">
          <cell r="A468" t="str">
            <v>Lenovo</v>
          </cell>
          <cell r="B468">
            <v>9570.6</v>
          </cell>
          <cell r="C468">
            <v>0.12378655862305654</v>
          </cell>
          <cell r="D468">
            <v>7439</v>
          </cell>
          <cell r="E468">
            <v>0.11865459502240863</v>
          </cell>
          <cell r="F468">
            <v>10420.65</v>
          </cell>
          <cell r="G468">
            <v>0.14688520051846399</v>
          </cell>
          <cell r="H468">
            <v>27504.38</v>
          </cell>
          <cell r="I468">
            <v>0.24026279340860573</v>
          </cell>
          <cell r="J468">
            <v>15620.012583826428</v>
          </cell>
          <cell r="K468">
            <v>0.18701199247139497</v>
          </cell>
          <cell r="L468">
            <v>-0.43208999498165646</v>
          </cell>
          <cell r="M468">
            <v>0.63208289802378403</v>
          </cell>
          <cell r="N468">
            <v>-5.3250800937210768E-2</v>
          </cell>
          <cell r="O468">
            <v>6.3225433848338425E-2</v>
          </cell>
        </row>
        <row r="469">
          <cell r="A469" t="str">
            <v>Dell</v>
          </cell>
          <cell r="B469">
            <v>2976.5</v>
          </cell>
          <cell r="C469">
            <v>3.8498181069267105E-2</v>
          </cell>
          <cell r="D469">
            <v>3540</v>
          </cell>
          <cell r="E469">
            <v>5.6464211100863901E-2</v>
          </cell>
          <cell r="F469">
            <v>6050.5</v>
          </cell>
          <cell r="G469">
            <v>8.52853618283856E-2</v>
          </cell>
          <cell r="H469">
            <v>8651.2999999999993</v>
          </cell>
          <cell r="I469">
            <v>7.5572890740161047E-2</v>
          </cell>
          <cell r="J469">
            <v>8053.12</v>
          </cell>
          <cell r="K469">
            <v>9.64166967682627E-2</v>
          </cell>
          <cell r="L469">
            <v>-6.9143365736941242E-2</v>
          </cell>
          <cell r="M469">
            <v>1.705566941038132</v>
          </cell>
          <cell r="N469">
            <v>2.0843806028101652E-2</v>
          </cell>
          <cell r="O469">
            <v>5.7918515698995594E-2</v>
          </cell>
        </row>
        <row r="470">
          <cell r="A470" t="str">
            <v>Fujitsu</v>
          </cell>
          <cell r="B470">
            <v>4032.3160714285714</v>
          </cell>
          <cell r="C470">
            <v>5.2154152274944715E-2</v>
          </cell>
          <cell r="D470">
            <v>2785.59</v>
          </cell>
          <cell r="E470">
            <v>4.4431113502953527E-2</v>
          </cell>
          <cell r="F470">
            <v>3913.9242857142858</v>
          </cell>
          <cell r="G470">
            <v>5.5169068486248821E-2</v>
          </cell>
          <cell r="H470">
            <v>7890.1</v>
          </cell>
          <cell r="I470">
            <v>6.8923475689080804E-2</v>
          </cell>
          <cell r="J470">
            <v>6582.59</v>
          </cell>
          <cell r="K470">
            <v>7.881064531259914E-2</v>
          </cell>
          <cell r="L470">
            <v>-0.16571526343138876</v>
          </cell>
          <cell r="M470">
            <v>0.63245883591360341</v>
          </cell>
          <cell r="N470">
            <v>9.8871696235183354E-3</v>
          </cell>
          <cell r="O470">
            <v>2.6656493037654425E-2</v>
          </cell>
        </row>
        <row r="471">
          <cell r="A471" t="str">
            <v>NEC</v>
          </cell>
          <cell r="B471">
            <v>7704.8</v>
          </cell>
          <cell r="C471">
            <v>9.9654219889967824E-2</v>
          </cell>
          <cell r="D471">
            <v>3953.21</v>
          </cell>
          <cell r="E471">
            <v>6.3055051967809653E-2</v>
          </cell>
          <cell r="F471">
            <v>3706.8</v>
          </cell>
          <cell r="G471">
            <v>5.2249529662913768E-2</v>
          </cell>
          <cell r="H471">
            <v>7771.89</v>
          </cell>
          <cell r="I471">
            <v>6.7890859618155677E-2</v>
          </cell>
          <cell r="J471">
            <v>5316.75</v>
          </cell>
          <cell r="K471">
            <v>6.365526312071107E-2</v>
          </cell>
          <cell r="L471">
            <v>-0.31589999343788966</v>
          </cell>
          <cell r="M471">
            <v>-0.3099431523206313</v>
          </cell>
          <cell r="N471">
            <v>-4.2355964974446075E-3</v>
          </cell>
          <cell r="O471">
            <v>-3.5998956769256754E-2</v>
          </cell>
        </row>
        <row r="472">
          <cell r="A472" t="str">
            <v>Sony</v>
          </cell>
          <cell r="B472">
            <v>4938.5</v>
          </cell>
          <cell r="C472">
            <v>6.3874774806173568E-2</v>
          </cell>
          <cell r="D472">
            <v>4199</v>
          </cell>
          <cell r="E472">
            <v>6.6975486557211167E-2</v>
          </cell>
          <cell r="F472">
            <v>3808</v>
          </cell>
          <cell r="G472">
            <v>5.3676003279479773E-2</v>
          </cell>
          <cell r="H472">
            <v>5109.22</v>
          </cell>
          <cell r="I472">
            <v>4.4631272158802221E-2</v>
          </cell>
          <cell r="J472">
            <v>5275.75</v>
          </cell>
          <cell r="K472">
            <v>6.3164386967431499E-2</v>
          </cell>
          <cell r="L472">
            <v>3.2594016307772922E-2</v>
          </cell>
          <cell r="M472">
            <v>6.8289966589045292E-2</v>
          </cell>
          <cell r="N472">
            <v>1.8533114808629278E-2</v>
          </cell>
          <cell r="O472">
            <v>-7.1038783874206868E-4</v>
          </cell>
        </row>
        <row r="473">
          <cell r="A473" t="str">
            <v>Toshiba</v>
          </cell>
          <cell r="B473">
            <v>3584.125</v>
          </cell>
          <cell r="C473">
            <v>4.6357229371707366E-2</v>
          </cell>
          <cell r="D473">
            <v>3355.86</v>
          </cell>
          <cell r="E473">
            <v>5.3527115103091848E-2</v>
          </cell>
          <cell r="F473">
            <v>3447.165</v>
          </cell>
          <cell r="G473">
            <v>4.8589821387843457E-2</v>
          </cell>
          <cell r="H473">
            <v>4424.3900000000003</v>
          </cell>
          <cell r="I473">
            <v>3.8648982472213558E-2</v>
          </cell>
          <cell r="J473">
            <v>4107.18</v>
          </cell>
          <cell r="K473">
            <v>4.9173578517726448E-2</v>
          </cell>
          <cell r="L473">
            <v>-7.1695759189402408E-2</v>
          </cell>
          <cell r="M473">
            <v>0.14593659540334114</v>
          </cell>
          <cell r="N473">
            <v>1.0524596045512889E-2</v>
          </cell>
          <cell r="O473">
            <v>2.8163491460190815E-3</v>
          </cell>
        </row>
        <row r="474">
          <cell r="A474" t="str">
            <v>Acer</v>
          </cell>
          <cell r="B474">
            <v>8457</v>
          </cell>
          <cell r="C474">
            <v>0.10938320756015184</v>
          </cell>
          <cell r="D474">
            <v>6130</v>
          </cell>
          <cell r="E474">
            <v>9.7775597188784105E-2</v>
          </cell>
          <cell r="F474">
            <v>5485</v>
          </cell>
          <cell r="G474">
            <v>7.7314306194313689E-2</v>
          </cell>
          <cell r="H474">
            <v>4508.3999999999996</v>
          </cell>
          <cell r="I474">
            <v>3.9382846579466904E-2</v>
          </cell>
          <cell r="J474">
            <v>3331.4</v>
          </cell>
          <cell r="K474">
            <v>3.9885483342330719E-2</v>
          </cell>
          <cell r="L474">
            <v>-0.26106822819625575</v>
          </cell>
          <cell r="M474">
            <v>-0.60607780536833389</v>
          </cell>
          <cell r="N474">
            <v>5.0263676286381453E-4</v>
          </cell>
          <cell r="O474">
            <v>-6.9497724217821119E-2</v>
          </cell>
        </row>
        <row r="475">
          <cell r="A475" t="str">
            <v>Samsung</v>
          </cell>
          <cell r="B475">
            <v>3788.4</v>
          </cell>
          <cell r="C475">
            <v>4.8999331148265247E-2</v>
          </cell>
          <cell r="D475">
            <v>1657.72</v>
          </cell>
          <cell r="E475">
            <v>2.6441201137323195E-2</v>
          </cell>
          <cell r="F475">
            <v>2140.2399999999998</v>
          </cell>
          <cell r="G475">
            <v>3.0167943607897523E-2</v>
          </cell>
          <cell r="H475">
            <v>3573</v>
          </cell>
          <cell r="I475">
            <v>3.1211718309918212E-2</v>
          </cell>
          <cell r="J475">
            <v>1866.57</v>
          </cell>
          <cell r="K475">
            <v>2.234767564456212E-2</v>
          </cell>
          <cell r="L475">
            <v>-0.47759026028547436</v>
          </cell>
          <cell r="M475">
            <v>-0.50729331643965792</v>
          </cell>
          <cell r="N475">
            <v>-8.8640426653560922E-3</v>
          </cell>
          <cell r="O475">
            <v>-2.6651655503703128E-2</v>
          </cell>
        </row>
        <row r="476">
          <cell r="A476" t="str">
            <v>Apple</v>
          </cell>
          <cell r="B476">
            <v>1477.5</v>
          </cell>
          <cell r="C476">
            <v>1.9110049564872215E-2</v>
          </cell>
          <cell r="D476">
            <v>2620</v>
          </cell>
          <cell r="E476">
            <v>4.178989635148684E-2</v>
          </cell>
          <cell r="F476">
            <v>3397.5</v>
          </cell>
          <cell r="G476">
            <v>4.7889763955365684E-2</v>
          </cell>
          <cell r="H476">
            <v>1868</v>
          </cell>
          <cell r="I476">
            <v>1.6317797314001462E-2</v>
          </cell>
          <cell r="J476">
            <v>1742.5</v>
          </cell>
          <cell r="K476">
            <v>2.0862236514381724E-2</v>
          </cell>
          <cell r="L476">
            <v>-6.7184154175588873E-2</v>
          </cell>
          <cell r="M476">
            <v>0.17935702199661585</v>
          </cell>
          <cell r="N476">
            <v>4.5444392003802618E-3</v>
          </cell>
          <cell r="O476">
            <v>1.7521869495095085E-3</v>
          </cell>
        </row>
        <row r="477">
          <cell r="A477" t="str">
            <v>Others</v>
          </cell>
          <cell r="B477">
            <v>12303</v>
          </cell>
          <cell r="C477">
            <v>0.1591275396254635</v>
          </cell>
          <cell r="D477">
            <v>10853.3</v>
          </cell>
          <cell r="E477">
            <v>0.17311384811892822</v>
          </cell>
          <cell r="F477">
            <v>10630.8</v>
          </cell>
          <cell r="G477">
            <v>0.14984738856709362</v>
          </cell>
          <cell r="H477">
            <v>13362</v>
          </cell>
          <cell r="I477">
            <v>0.11672291633280917</v>
          </cell>
          <cell r="J477">
            <v>11926.01</v>
          </cell>
          <cell r="K477">
            <v>0.14278521738472447</v>
          </cell>
          <cell r="L477">
            <v>-0.10746819338422109</v>
          </cell>
          <cell r="M477">
            <v>-3.0642119808171442E-2</v>
          </cell>
          <cell r="N477">
            <v>2.6062301051915301E-2</v>
          </cell>
          <cell r="O477">
            <v>-1.6342322240739032E-2</v>
          </cell>
        </row>
        <row r="478">
          <cell r="A478" t="str">
            <v>Total</v>
          </cell>
          <cell r="B478">
            <v>77315.341071428542</v>
          </cell>
          <cell r="C478">
            <v>1</v>
          </cell>
          <cell r="D478">
            <v>62694.58</v>
          </cell>
          <cell r="E478">
            <v>1</v>
          </cell>
          <cell r="F478">
            <v>70944.179285714272</v>
          </cell>
          <cell r="G478">
            <v>1</v>
          </cell>
          <cell r="H478">
            <v>114476.235</v>
          </cell>
          <cell r="I478">
            <v>1</v>
          </cell>
          <cell r="J478">
            <v>83524.12258382648</v>
          </cell>
          <cell r="K478">
            <v>1</v>
          </cell>
          <cell r="L478">
            <v>-0.27038024456493981</v>
          </cell>
          <cell r="M478">
            <v>8.0304651397216098E-2</v>
          </cell>
          <cell r="N478">
            <v>0</v>
          </cell>
          <cell r="O478">
            <v>0</v>
          </cell>
        </row>
        <row r="482">
          <cell r="A482" t="str">
            <v>Table II-22: Total Consumer Desktop and Consumer Notebook Value of Shipments by Vendor - Quarterly Comparison</v>
          </cell>
        </row>
        <row r="483">
          <cell r="A483" t="str">
            <v>End-user Revenue (US$M)</v>
          </cell>
        </row>
        <row r="485">
          <cell r="B485" t="str">
            <v>4Q 2004</v>
          </cell>
          <cell r="C485" t="str">
            <v>% Share</v>
          </cell>
          <cell r="D485" t="str">
            <v>1Q 2005</v>
          </cell>
          <cell r="E485" t="str">
            <v>% Share</v>
          </cell>
          <cell r="F485" t="str">
            <v>2Q 2005</v>
          </cell>
          <cell r="G485" t="str">
            <v>% Share</v>
          </cell>
          <cell r="H485" t="str">
            <v>3Q 2005</v>
          </cell>
          <cell r="I485" t="str">
            <v>% Share</v>
          </cell>
          <cell r="J485" t="str">
            <v>4Q 2005</v>
          </cell>
          <cell r="K485" t="str">
            <v>% Share</v>
          </cell>
          <cell r="L485" t="str">
            <v>Sequential Growth</v>
          </cell>
          <cell r="M485" t="str">
            <v xml:space="preserve">Year-on-Year Growth </v>
          </cell>
          <cell r="N485" t="str">
            <v>Change in Market Share (Seq)</v>
          </cell>
          <cell r="O485" t="str">
            <v>Change in Market Share (YoY)</v>
          </cell>
        </row>
        <row r="486">
          <cell r="A486" t="str">
            <v>Hewlett-Packard</v>
          </cell>
          <cell r="B486">
            <v>22.247996092946739</v>
          </cell>
          <cell r="C486">
            <v>0.2254529148744468</v>
          </cell>
          <cell r="D486">
            <v>18.067755991844169</v>
          </cell>
          <cell r="E486">
            <v>0.23667506144325837</v>
          </cell>
          <cell r="F486">
            <v>19.174062291377805</v>
          </cell>
          <cell r="G486">
            <v>0.22817434320732244</v>
          </cell>
          <cell r="H486">
            <v>31.507327385134726</v>
          </cell>
          <cell r="I486">
            <v>0.24776233652822616</v>
          </cell>
          <cell r="J486">
            <v>22.242004191242259</v>
          </cell>
          <cell r="K486">
            <v>0.23092572197114331</v>
          </cell>
          <cell r="L486">
            <v>-0.29406883930954675</v>
          </cell>
          <cell r="M486">
            <v>-2.6932320913075625E-4</v>
          </cell>
          <cell r="N486">
            <v>-1.6836614557082852E-2</v>
          </cell>
          <cell r="O486">
            <v>5.4728070966965081E-3</v>
          </cell>
        </row>
        <row r="487">
          <cell r="A487" t="str">
            <v>Lenovo</v>
          </cell>
          <cell r="B487">
            <v>12.973788136075173</v>
          </cell>
          <cell r="C487">
            <v>0.13147154197716562</v>
          </cell>
          <cell r="D487">
            <v>9.0328085054702694</v>
          </cell>
          <cell r="E487">
            <v>0.11832352113911597</v>
          </cell>
          <cell r="F487">
            <v>12.159056442176094</v>
          </cell>
          <cell r="G487">
            <v>0.14469467531467647</v>
          </cell>
          <cell r="H487">
            <v>28.273545448702045</v>
          </cell>
          <cell r="I487">
            <v>0.22233303373146321</v>
          </cell>
          <cell r="J487">
            <v>17.481638540403623</v>
          </cell>
          <cell r="K487">
            <v>0.18150162937073874</v>
          </cell>
          <cell r="L487">
            <v>-0.38169627250599547</v>
          </cell>
          <cell r="M487">
            <v>0.34745830262125454</v>
          </cell>
          <cell r="N487">
            <v>-4.0831404360724466E-2</v>
          </cell>
          <cell r="O487">
            <v>5.0030087393573119E-2</v>
          </cell>
        </row>
        <row r="488">
          <cell r="A488" t="str">
            <v>Sony</v>
          </cell>
          <cell r="B488">
            <v>10.249618291178287</v>
          </cell>
          <cell r="C488">
            <v>0.10386581831651723</v>
          </cell>
          <cell r="D488">
            <v>8.413911080904322</v>
          </cell>
          <cell r="E488">
            <v>0.11021639449581061</v>
          </cell>
          <cell r="F488">
            <v>7.6344605350998815</v>
          </cell>
          <cell r="G488">
            <v>9.085127563823428E-2</v>
          </cell>
          <cell r="H488">
            <v>9.6191685242863372</v>
          </cell>
          <cell r="I488">
            <v>7.5641695657131067E-2</v>
          </cell>
          <cell r="J488">
            <v>10.325147326206656</v>
          </cell>
          <cell r="K488">
            <v>0.10719996634572714</v>
          </cell>
          <cell r="L488">
            <v>7.3392913341508992E-2</v>
          </cell>
          <cell r="M488">
            <v>7.3689607634828125E-3</v>
          </cell>
          <cell r="N488">
            <v>3.1558270688596068E-2</v>
          </cell>
          <cell r="O488">
            <v>3.3341480292099074E-3</v>
          </cell>
        </row>
        <row r="489">
          <cell r="A489" t="str">
            <v>Fujitsu</v>
          </cell>
          <cell r="B489">
            <v>7.3558767350400993</v>
          </cell>
          <cell r="C489">
            <v>7.4541718024558695E-2</v>
          </cell>
          <cell r="D489">
            <v>5.2266691976250623</v>
          </cell>
          <cell r="E489">
            <v>6.8465738304739801E-2</v>
          </cell>
          <cell r="F489">
            <v>6.9823424162393346</v>
          </cell>
          <cell r="G489">
            <v>8.309096792652361E-2</v>
          </cell>
          <cell r="H489">
            <v>11.995038997142784</v>
          </cell>
          <cell r="I489">
            <v>9.4324690011043252E-2</v>
          </cell>
          <cell r="J489">
            <v>10.196102103186375</v>
          </cell>
          <cell r="K489">
            <v>0.10586016526320512</v>
          </cell>
          <cell r="L489">
            <v>-0.149973409372401</v>
          </cell>
          <cell r="M489">
            <v>0.3861164984748473</v>
          </cell>
          <cell r="N489">
            <v>1.1535475252161864E-2</v>
          </cell>
          <cell r="O489">
            <v>3.1318447238646421E-2</v>
          </cell>
        </row>
        <row r="490">
          <cell r="A490" t="str">
            <v>Dell</v>
          </cell>
          <cell r="B490">
            <v>2.8797364666872296</v>
          </cell>
          <cell r="C490">
            <v>2.9182177926159639E-2</v>
          </cell>
          <cell r="D490">
            <v>3.4205335530449728</v>
          </cell>
          <cell r="E490">
            <v>4.480661512149494E-2</v>
          </cell>
          <cell r="F490">
            <v>5.4113180429312395</v>
          </cell>
          <cell r="G490">
            <v>6.4395531920588361E-2</v>
          </cell>
          <cell r="H490">
            <v>7.4482405209915301</v>
          </cell>
          <cell r="I490">
            <v>5.857029547278382E-2</v>
          </cell>
          <cell r="J490">
            <v>6.5404380043585348</v>
          </cell>
          <cell r="K490">
            <v>6.7905542826877871E-2</v>
          </cell>
          <cell r="L490">
            <v>-0.12188147174819564</v>
          </cell>
          <cell r="M490">
            <v>1.2711932428603361</v>
          </cell>
          <cell r="N490">
            <v>9.3352473540940506E-3</v>
          </cell>
          <cell r="O490">
            <v>3.8723364900718232E-2</v>
          </cell>
        </row>
        <row r="491">
          <cell r="A491" t="str">
            <v>NEC</v>
          </cell>
          <cell r="B491">
            <v>10.394822743162656</v>
          </cell>
          <cell r="C491">
            <v>0.10533726620853666</v>
          </cell>
          <cell r="D491">
            <v>5.6581565491227721</v>
          </cell>
          <cell r="E491">
            <v>7.4117923084842413E-2</v>
          </cell>
          <cell r="F491">
            <v>4.5861761364400158</v>
          </cell>
          <cell r="G491">
            <v>5.4576214047028671E-2</v>
          </cell>
          <cell r="H491">
            <v>8.5981137781324257</v>
          </cell>
          <cell r="I491">
            <v>6.7612486878550745E-2</v>
          </cell>
          <cell r="J491">
            <v>6.0625459386968243</v>
          </cell>
          <cell r="K491">
            <v>6.2943868989469617E-2</v>
          </cell>
          <cell r="L491">
            <v>-0.2948981491596806</v>
          </cell>
          <cell r="M491">
            <v>-0.41677255221263387</v>
          </cell>
          <cell r="N491">
            <v>-4.6686178890811281E-3</v>
          </cell>
          <cell r="O491">
            <v>-4.2393397219067042E-2</v>
          </cell>
        </row>
        <row r="492">
          <cell r="A492" t="str">
            <v>Toshiba</v>
          </cell>
          <cell r="B492">
            <v>4.713137640088422</v>
          </cell>
          <cell r="C492">
            <v>4.776118328694233E-2</v>
          </cell>
          <cell r="D492">
            <v>4.9272080963160709</v>
          </cell>
          <cell r="E492">
            <v>6.4543005753770866E-2</v>
          </cell>
          <cell r="F492">
            <v>5.2132285862070828</v>
          </cell>
          <cell r="G492">
            <v>6.2038236372182066E-2</v>
          </cell>
          <cell r="H492">
            <v>5.3610100234240274</v>
          </cell>
          <cell r="I492">
            <v>4.2157062492753791E-2</v>
          </cell>
          <cell r="J492">
            <v>4.94763688723679</v>
          </cell>
          <cell r="K492">
            <v>5.1368420328150428E-2</v>
          </cell>
          <cell r="L492">
            <v>-7.7107323877603884E-2</v>
          </cell>
          <cell r="M492">
            <v>4.9754381275393555E-2</v>
          </cell>
          <cell r="N492">
            <v>9.2113578353966372E-3</v>
          </cell>
          <cell r="O492">
            <v>3.6072370412080987E-3</v>
          </cell>
        </row>
        <row r="493">
          <cell r="A493" t="str">
            <v>Acer</v>
          </cell>
          <cell r="B493">
            <v>8.4235939749126061</v>
          </cell>
          <cell r="C493">
            <v>8.5361567281331568E-2</v>
          </cell>
          <cell r="D493">
            <v>5.7990888806247671</v>
          </cell>
          <cell r="E493">
            <v>7.5964038796867361E-2</v>
          </cell>
          <cell r="F493">
            <v>5.4017357366610179</v>
          </cell>
          <cell r="G493">
            <v>6.4281500975742492E-2</v>
          </cell>
          <cell r="H493">
            <v>4.1636171458724807</v>
          </cell>
          <cell r="I493">
            <v>3.2741193813762094E-2</v>
          </cell>
          <cell r="J493">
            <v>2.9798344530554877</v>
          </cell>
          <cell r="K493">
            <v>3.0937878462286746E-2</v>
          </cell>
          <cell r="L493">
            <v>-0.28431593283991363</v>
          </cell>
          <cell r="M493">
            <v>-0.64625141454703083</v>
          </cell>
          <cell r="N493">
            <v>-1.8033153514753486E-3</v>
          </cell>
          <cell r="O493">
            <v>-5.4423688819044823E-2</v>
          </cell>
        </row>
        <row r="494">
          <cell r="A494" t="str">
            <v>Samsung</v>
          </cell>
          <cell r="B494">
            <v>5.8765385854773742</v>
          </cell>
          <cell r="C494">
            <v>5.9550655615588623E-2</v>
          </cell>
          <cell r="D494">
            <v>2.959554527384876</v>
          </cell>
          <cell r="E494">
            <v>3.8768109882028244E-2</v>
          </cell>
          <cell r="F494">
            <v>3.4467266471524676</v>
          </cell>
          <cell r="G494">
            <v>4.1016586729398695E-2</v>
          </cell>
          <cell r="H494">
            <v>4.7780900409276938</v>
          </cell>
          <cell r="I494">
            <v>3.7573188554260839E-2</v>
          </cell>
          <cell r="J494">
            <v>2.7890622187262251</v>
          </cell>
          <cell r="K494">
            <v>2.8957201920472256E-2</v>
          </cell>
          <cell r="L494">
            <v>-0.41628094179139574</v>
          </cell>
          <cell r="M494">
            <v>-0.52539029938154336</v>
          </cell>
          <cell r="N494">
            <v>-8.6159866337885832E-3</v>
          </cell>
          <cell r="O494">
            <v>-3.0593453695116367E-2</v>
          </cell>
        </row>
        <row r="495">
          <cell r="A495" t="str">
            <v>Apple</v>
          </cell>
          <cell r="B495">
            <v>2.1160571535060662</v>
          </cell>
          <cell r="C495">
            <v>2.1443335898917781E-2</v>
          </cell>
          <cell r="D495">
            <v>3.2072383016375787</v>
          </cell>
          <cell r="E495">
            <v>4.2012595390700049E-2</v>
          </cell>
          <cell r="F495">
            <v>4.1355790710214144</v>
          </cell>
          <cell r="G495">
            <v>4.9214038421925482E-2</v>
          </cell>
          <cell r="H495">
            <v>2.4714329841179952</v>
          </cell>
          <cell r="I495">
            <v>1.9434463711666627E-2</v>
          </cell>
          <cell r="J495">
            <v>2.2427046125675378</v>
          </cell>
          <cell r="K495">
            <v>2.3284690416032438E-2</v>
          </cell>
          <cell r="L495">
            <v>-9.2548886828135446E-2</v>
          </cell>
          <cell r="M495">
            <v>5.9850679766201509E-2</v>
          </cell>
          <cell r="N495">
            <v>3.8502267043658105E-3</v>
          </cell>
          <cell r="O495">
            <v>1.8413545171146566E-3</v>
          </cell>
        </row>
        <row r="496">
          <cell r="A496" t="str">
            <v>Others</v>
          </cell>
          <cell r="B496">
            <v>11.450175716635798</v>
          </cell>
          <cell r="C496">
            <v>0.11603182058983511</v>
          </cell>
          <cell r="D496">
            <v>9.6269984226927221</v>
          </cell>
          <cell r="E496">
            <v>0.12610699658737137</v>
          </cell>
          <cell r="F496">
            <v>9.8878219650284791</v>
          </cell>
          <cell r="G496">
            <v>0.11766662944637736</v>
          </cell>
          <cell r="H496">
            <v>12.951957347679524</v>
          </cell>
          <cell r="I496">
            <v>0.10184955314835835</v>
          </cell>
          <cell r="J496">
            <v>10.509588780991905</v>
          </cell>
          <cell r="K496">
            <v>0.10911491410589626</v>
          </cell>
          <cell r="L496">
            <v>-0.18857138740695401</v>
          </cell>
          <cell r="M496">
            <v>-8.2146069974919911E-2</v>
          </cell>
          <cell r="N496">
            <v>7.2653609575379086E-3</v>
          </cell>
          <cell r="O496">
            <v>-6.9169064839388478E-3</v>
          </cell>
        </row>
        <row r="497">
          <cell r="A497" t="str">
            <v>Total</v>
          </cell>
          <cell r="B497">
            <v>98.681341535710445</v>
          </cell>
          <cell r="C497">
            <v>1</v>
          </cell>
          <cell r="D497">
            <v>76.339923106667584</v>
          </cell>
          <cell r="E497">
            <v>1</v>
          </cell>
          <cell r="F497">
            <v>84.03250787033484</v>
          </cell>
          <cell r="G497">
            <v>1</v>
          </cell>
          <cell r="H497">
            <v>127.16754219641157</v>
          </cell>
          <cell r="I497">
            <v>1</v>
          </cell>
          <cell r="J497">
            <v>96.316703056672225</v>
          </cell>
          <cell r="K497">
            <v>1</v>
          </cell>
          <cell r="L497">
            <v>-0.24259994812268926</v>
          </cell>
          <cell r="M497">
            <v>-2.3962366565340121E-2</v>
          </cell>
          <cell r="N497">
            <v>0</v>
          </cell>
          <cell r="O497">
            <v>0</v>
          </cell>
        </row>
        <row r="498">
          <cell r="A498" t="str">
            <v>*Historical data for Lenovo includes IBM PCD - for your internal analysis only</v>
          </cell>
        </row>
      </sheetData>
      <sheetData sheetId="3"/>
      <sheetData sheetId="4"/>
      <sheetData sheetId="5"/>
      <sheetData sheetId="6"/>
      <sheetData sheetId="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Base"/>
      <sheetName val="APEJBase"/>
      <sheetName val="ANZBase"/>
      <sheetName val="ASEANBase"/>
      <sheetName val="APXPRCXHKBase"/>
      <sheetName val="GCDBase"/>
      <sheetName val="AustraliaBase"/>
      <sheetName val="Hong KongBase"/>
      <sheetName val="IndiaBase"/>
      <sheetName val="IndonesiaBase"/>
      <sheetName val="JapanBase"/>
      <sheetName val="KoreaBase"/>
      <sheetName val="MalaysiaBase"/>
      <sheetName val="New ZealandBase"/>
      <sheetName val="PhilippinesBase"/>
      <sheetName val="PRCBase"/>
      <sheetName val="SingaporeBase"/>
      <sheetName val="TaiwanBase"/>
      <sheetName val="ThailandBase"/>
      <sheetName val="Vietnam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60">
          <cell r="A460" t="str">
            <v>IDC PC Tracker</v>
          </cell>
          <cell r="M460" t="str">
            <v>( Top )</v>
          </cell>
          <cell r="N460" t="str">
            <v xml:space="preserve"> ( Contents Page )</v>
          </cell>
        </row>
        <row r="461">
          <cell r="A461" t="str">
            <v>Indonesia</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Acer</v>
          </cell>
          <cell r="B467">
            <v>6040.7518210798971</v>
          </cell>
          <cell r="C467">
            <v>0.14046289707014897</v>
          </cell>
          <cell r="D467">
            <v>7022.55</v>
          </cell>
          <cell r="E467">
            <v>0.15625764872685133</v>
          </cell>
          <cell r="F467">
            <v>9874.6</v>
          </cell>
          <cell r="G467">
            <v>0.18334305013498309</v>
          </cell>
          <cell r="H467">
            <v>12377.03</v>
          </cell>
          <cell r="I467">
            <v>0.21697894238229926</v>
          </cell>
          <cell r="J467">
            <v>15281.47</v>
          </cell>
          <cell r="K467">
            <v>0.22104760927446335</v>
          </cell>
          <cell r="L467">
            <v>0.23466372788948542</v>
          </cell>
          <cell r="M467">
            <v>1.5297298171849332</v>
          </cell>
          <cell r="N467">
            <v>4.0686668921640912E-3</v>
          </cell>
          <cell r="O467">
            <v>8.0584712204314374E-2</v>
          </cell>
        </row>
        <row r="468">
          <cell r="A468" t="str">
            <v>Hewlett-Packard</v>
          </cell>
          <cell r="B468">
            <v>7122.4</v>
          </cell>
          <cell r="C468">
            <v>0.16561397781668555</v>
          </cell>
          <cell r="D468">
            <v>7099.75</v>
          </cell>
          <cell r="E468">
            <v>0.15797541370990065</v>
          </cell>
          <cell r="F468">
            <v>10422.4</v>
          </cell>
          <cell r="G468">
            <v>0.1935141277344751</v>
          </cell>
          <cell r="H468">
            <v>9447.6</v>
          </cell>
          <cell r="I468">
            <v>0.1656237607932606</v>
          </cell>
          <cell r="J468">
            <v>10349.32</v>
          </cell>
          <cell r="K468">
            <v>0.14970368973772741</v>
          </cell>
          <cell r="L468">
            <v>9.544434565392268E-2</v>
          </cell>
          <cell r="M468">
            <v>0.45306638211838712</v>
          </cell>
          <cell r="N468">
            <v>-1.5920071055533197E-2</v>
          </cell>
          <cell r="O468">
            <v>-1.591028807895814E-2</v>
          </cell>
        </row>
        <row r="469">
          <cell r="A469" t="str">
            <v>Toshiba</v>
          </cell>
          <cell r="B469">
            <v>2035.4</v>
          </cell>
          <cell r="C469">
            <v>4.7328244755711811E-2</v>
          </cell>
          <cell r="D469">
            <v>2359.5</v>
          </cell>
          <cell r="E469">
            <v>5.2500861107575694E-2</v>
          </cell>
          <cell r="F469">
            <v>2664.85</v>
          </cell>
          <cell r="G469">
            <v>4.9478634795557253E-2</v>
          </cell>
          <cell r="H469">
            <v>3093.07</v>
          </cell>
          <cell r="I469">
            <v>5.4223917798891845E-2</v>
          </cell>
          <cell r="J469">
            <v>3832.99</v>
          </cell>
          <cell r="K469">
            <v>5.5444487727484677E-2</v>
          </cell>
          <cell r="L469">
            <v>0.23921864037994611</v>
          </cell>
          <cell r="M469">
            <v>0.88316301464085667</v>
          </cell>
          <cell r="N469">
            <v>1.2205699285928323E-3</v>
          </cell>
          <cell r="O469">
            <v>8.1162429717728662E-3</v>
          </cell>
        </row>
        <row r="470">
          <cell r="A470" t="str">
            <v>Zyrex</v>
          </cell>
          <cell r="B470">
            <v>2377.8000000000002</v>
          </cell>
          <cell r="C470">
            <v>5.5289918630309298E-2</v>
          </cell>
          <cell r="D470">
            <v>1815.65</v>
          </cell>
          <cell r="E470">
            <v>4.0399740822195301E-2</v>
          </cell>
          <cell r="F470">
            <v>3612.75</v>
          </cell>
          <cell r="G470">
            <v>6.7078423872881959E-2</v>
          </cell>
          <cell r="H470">
            <v>3661.95</v>
          </cell>
          <cell r="I470">
            <v>6.419682573742333E-2</v>
          </cell>
          <cell r="J470">
            <v>3699.98</v>
          </cell>
          <cell r="K470">
            <v>5.3520488105092572E-2</v>
          </cell>
          <cell r="L470">
            <v>1.0385177296249326E-2</v>
          </cell>
          <cell r="M470">
            <v>0.55605181259988212</v>
          </cell>
          <cell r="N470">
            <v>-1.0676337632330758E-2</v>
          </cell>
          <cell r="O470">
            <v>-1.7694305252167267E-3</v>
          </cell>
        </row>
        <row r="471">
          <cell r="A471" t="str">
            <v>NEC</v>
          </cell>
          <cell r="B471">
            <v>1119</v>
          </cell>
          <cell r="C471">
            <v>2.6019605916105686E-2</v>
          </cell>
          <cell r="D471">
            <v>1475.87</v>
          </cell>
          <cell r="E471">
            <v>3.2839349812603405E-2</v>
          </cell>
          <cell r="F471">
            <v>2230.5</v>
          </cell>
          <cell r="G471">
            <v>4.1413998878544932E-2</v>
          </cell>
          <cell r="H471">
            <v>1468.2</v>
          </cell>
          <cell r="I471">
            <v>2.5738685549416277E-2</v>
          </cell>
          <cell r="J471">
            <v>1565.8</v>
          </cell>
          <cell r="K471">
            <v>2.264941439547077E-2</v>
          </cell>
          <cell r="L471">
            <v>6.6475956954093363E-2</v>
          </cell>
          <cell r="M471">
            <v>0.39928507596067919</v>
          </cell>
          <cell r="N471">
            <v>-3.0892711539455067E-3</v>
          </cell>
          <cell r="O471">
            <v>-3.3701915206349152E-3</v>
          </cell>
        </row>
        <row r="472">
          <cell r="A472" t="str">
            <v>ASUS</v>
          </cell>
          <cell r="B472">
            <v>367.2</v>
          </cell>
          <cell r="C472">
            <v>8.538337169252912E-3</v>
          </cell>
          <cell r="D472">
            <v>258</v>
          </cell>
          <cell r="E472">
            <v>5.7407171713305914E-3</v>
          </cell>
          <cell r="F472">
            <v>384.5</v>
          </cell>
          <cell r="G472">
            <v>7.1390641420311703E-3</v>
          </cell>
          <cell r="H472">
            <v>644.4</v>
          </cell>
          <cell r="I472">
            <v>1.1296832153687405E-2</v>
          </cell>
          <cell r="J472">
            <v>1087.4349999999999</v>
          </cell>
          <cell r="K472">
            <v>1.5729828805172281E-2</v>
          </cell>
          <cell r="L472">
            <v>0.68751551831160773</v>
          </cell>
          <cell r="M472">
            <v>1.9614242919389979</v>
          </cell>
          <cell r="N472">
            <v>4.4329966514848763E-3</v>
          </cell>
          <cell r="O472">
            <v>7.1914916359193688E-3</v>
          </cell>
        </row>
        <row r="473">
          <cell r="A473" t="str">
            <v>Mugen</v>
          </cell>
          <cell r="B473">
            <v>435.85</v>
          </cell>
          <cell r="C473">
            <v>1.0134624878047064E-2</v>
          </cell>
          <cell r="D473">
            <v>653.29999999999995</v>
          </cell>
          <cell r="E473">
            <v>1.4536474914846026E-2</v>
          </cell>
          <cell r="F473">
            <v>813.5</v>
          </cell>
          <cell r="G473">
            <v>1.51043658765731E-2</v>
          </cell>
          <cell r="H473">
            <v>1003.79</v>
          </cell>
          <cell r="I473">
            <v>1.7597217795701243E-2</v>
          </cell>
          <cell r="J473">
            <v>1020.85</v>
          </cell>
          <cell r="K473">
            <v>1.4766671787978245E-2</v>
          </cell>
          <cell r="L473">
            <v>1.699558672630741E-2</v>
          </cell>
          <cell r="M473">
            <v>1.342204887002409</v>
          </cell>
          <cell r="N473">
            <v>-2.8305460077229973E-3</v>
          </cell>
          <cell r="O473">
            <v>4.6320469099311815E-3</v>
          </cell>
        </row>
        <row r="474">
          <cell r="A474" t="str">
            <v>Apple</v>
          </cell>
          <cell r="B474">
            <v>194.2</v>
          </cell>
          <cell r="C474">
            <v>4.5156456379872425E-3</v>
          </cell>
          <cell r="D474">
            <v>227.45</v>
          </cell>
          <cell r="E474">
            <v>5.0609539558881507E-3</v>
          </cell>
          <cell r="F474">
            <v>542.5</v>
          </cell>
          <cell r="G474">
            <v>1.0072671773867127E-2</v>
          </cell>
          <cell r="H474">
            <v>682.9</v>
          </cell>
          <cell r="I474">
            <v>1.197176703561938E-2</v>
          </cell>
          <cell r="J474">
            <v>766.54499999999996</v>
          </cell>
          <cell r="K474">
            <v>1.1088130896523274E-2</v>
          </cell>
          <cell r="L474">
            <v>0.12248499048176886</v>
          </cell>
          <cell r="M474">
            <v>2.9471936148300721</v>
          </cell>
          <cell r="N474">
            <v>-8.836361390961063E-4</v>
          </cell>
          <cell r="O474">
            <v>6.5724852585360314E-3</v>
          </cell>
        </row>
        <row r="475">
          <cell r="A475" t="str">
            <v>Relion</v>
          </cell>
          <cell r="B475">
            <v>412.15</v>
          </cell>
          <cell r="C475">
            <v>9.5835393908158695E-3</v>
          </cell>
          <cell r="D475">
            <v>434</v>
          </cell>
          <cell r="E475">
            <v>9.6568653192150248E-3</v>
          </cell>
          <cell r="F475">
            <v>808.5</v>
          </cell>
          <cell r="G475">
            <v>1.501153019202133E-2</v>
          </cell>
          <cell r="H475">
            <v>625.63</v>
          </cell>
          <cell r="I475">
            <v>1.0967779485275374E-2</v>
          </cell>
          <cell r="J475">
            <v>728.95</v>
          </cell>
          <cell r="K475">
            <v>1.0544316402847375E-2</v>
          </cell>
          <cell r="L475">
            <v>0.1651455333024312</v>
          </cell>
          <cell r="M475">
            <v>0.76865218973674643</v>
          </cell>
          <cell r="N475">
            <v>-4.2346308242799911E-4</v>
          </cell>
          <cell r="O475">
            <v>9.6077701203150546E-4</v>
          </cell>
        </row>
        <row r="476">
          <cell r="A476" t="str">
            <v>Fujitsu</v>
          </cell>
          <cell r="B476">
            <v>60.5</v>
          </cell>
          <cell r="C476">
            <v>1.4067794083327918E-3</v>
          </cell>
          <cell r="D476">
            <v>390</v>
          </cell>
          <cell r="E476">
            <v>8.677828282243916E-3</v>
          </cell>
          <cell r="F476">
            <v>279.5</v>
          </cell>
          <cell r="G476">
            <v>5.1895147664439848E-3</v>
          </cell>
          <cell r="H476">
            <v>357</v>
          </cell>
          <cell r="I476">
            <v>6.2584870870055929E-3</v>
          </cell>
          <cell r="J476">
            <v>621.875</v>
          </cell>
          <cell r="K476">
            <v>8.9954684999255241E-3</v>
          </cell>
          <cell r="L476">
            <v>0.74194677871148462</v>
          </cell>
          <cell r="M476">
            <v>9.2789256198347108</v>
          </cell>
          <cell r="N476">
            <v>2.7369814129199312E-3</v>
          </cell>
          <cell r="O476">
            <v>7.5886890915927326E-3</v>
          </cell>
        </row>
        <row r="477">
          <cell r="A477" t="str">
            <v>Others</v>
          </cell>
          <cell r="B477">
            <v>22840.78</v>
          </cell>
          <cell r="C477">
            <v>0.53110642932660279</v>
          </cell>
          <cell r="D477">
            <v>23206.05</v>
          </cell>
          <cell r="E477">
            <v>0.51635414617734987</v>
          </cell>
          <cell r="F477">
            <v>22225</v>
          </cell>
          <cell r="G477">
            <v>0.41265461783262097</v>
          </cell>
          <cell r="H477">
            <v>23680.97</v>
          </cell>
          <cell r="I477">
            <v>0.41514578418141956</v>
          </cell>
          <cell r="J477">
            <v>30176.815199999997</v>
          </cell>
          <cell r="K477">
            <v>0.43650989436731458</v>
          </cell>
          <cell r="L477">
            <v>0.27430655078740451</v>
          </cell>
          <cell r="M477">
            <v>0.32118146578181639</v>
          </cell>
          <cell r="N477">
            <v>2.1364110185895013E-2</v>
          </cell>
          <cell r="O477">
            <v>-9.4596534959288214E-2</v>
          </cell>
        </row>
        <row r="478">
          <cell r="A478" t="str">
            <v>Total</v>
          </cell>
          <cell r="B478">
            <v>43006.031821079901</v>
          </cell>
          <cell r="C478">
            <v>1</v>
          </cell>
          <cell r="D478">
            <v>44942.12</v>
          </cell>
          <cell r="E478">
            <v>1</v>
          </cell>
          <cell r="F478">
            <v>53858.6</v>
          </cell>
          <cell r="G478">
            <v>1</v>
          </cell>
          <cell r="H478">
            <v>57042.54</v>
          </cell>
          <cell r="I478">
            <v>1</v>
          </cell>
          <cell r="J478">
            <v>69132.030199999994</v>
          </cell>
          <cell r="K478">
            <v>1</v>
          </cell>
          <cell r="L478">
            <v>0.21193814651311094</v>
          </cell>
          <cell r="M478">
            <v>0.6074961411834825</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Acer</v>
          </cell>
          <cell r="B486">
            <v>5.8917935327763935</v>
          </cell>
          <cell r="C486">
            <v>0.14978369220319543</v>
          </cell>
          <cell r="D486">
            <v>7.1760166027491863</v>
          </cell>
          <cell r="E486">
            <v>0.18145723567374814</v>
          </cell>
          <cell r="F486">
            <v>8.0253938672614602</v>
          </cell>
          <cell r="G486">
            <v>0.17596963371940613</v>
          </cell>
          <cell r="H486">
            <v>11.54306303191548</v>
          </cell>
          <cell r="I486">
            <v>0.23324922222036024</v>
          </cell>
          <cell r="J486">
            <v>15.526397943848194</v>
          </cell>
          <cell r="K486">
            <v>0.24784210821608479</v>
          </cell>
          <cell r="L486">
            <v>0.34508474058568073</v>
          </cell>
          <cell r="M486">
            <v>1.6352583228644946</v>
          </cell>
          <cell r="N486">
            <v>1.4592885995724558E-2</v>
          </cell>
          <cell r="O486">
            <v>9.8058416012889366E-2</v>
          </cell>
        </row>
        <row r="487">
          <cell r="A487" t="str">
            <v>Hewlett-Packard</v>
          </cell>
          <cell r="B487">
            <v>10.238256686068393</v>
          </cell>
          <cell r="C487">
            <v>0.26028133532383513</v>
          </cell>
          <cell r="D487">
            <v>9.2749874126045242</v>
          </cell>
          <cell r="E487">
            <v>0.23453312192104619</v>
          </cell>
          <cell r="F487">
            <v>12.282877356347088</v>
          </cell>
          <cell r="G487">
            <v>0.26932178845875548</v>
          </cell>
          <cell r="H487">
            <v>10.66818970890116</v>
          </cell>
          <cell r="I487">
            <v>0.21557076706766673</v>
          </cell>
          <cell r="J487">
            <v>11.375675676028273</v>
          </cell>
          <cell r="K487">
            <v>0.18158567441886048</v>
          </cell>
          <cell r="L487">
            <v>6.6317340282842085E-2</v>
          </cell>
          <cell r="M487">
            <v>0.11109498665994688</v>
          </cell>
          <cell r="N487">
            <v>-3.3985092648806253E-2</v>
          </cell>
          <cell r="O487">
            <v>-7.8695660904974651E-2</v>
          </cell>
        </row>
        <row r="488">
          <cell r="A488" t="str">
            <v>Toshiba</v>
          </cell>
          <cell r="B488">
            <v>3.0560187664767295</v>
          </cell>
          <cell r="C488">
            <v>7.7691414632691219E-2</v>
          </cell>
          <cell r="D488">
            <v>3.772907529996119</v>
          </cell>
          <cell r="E488">
            <v>9.540409516102305E-2</v>
          </cell>
          <cell r="F488">
            <v>4.3906497358546721</v>
          </cell>
          <cell r="G488">
            <v>9.6272038305853097E-2</v>
          </cell>
          <cell r="H488">
            <v>5.2044990118794354</v>
          </cell>
          <cell r="I488">
            <v>0.10516665665006485</v>
          </cell>
          <cell r="J488">
            <v>6.8120357540947269</v>
          </cell>
          <cell r="K488">
            <v>0.10873798988303783</v>
          </cell>
          <cell r="L488">
            <v>0.30887444469602876</v>
          </cell>
          <cell r="M488">
            <v>1.229055602936723</v>
          </cell>
          <cell r="N488">
            <v>3.5713332329729841E-3</v>
          </cell>
          <cell r="O488">
            <v>3.1046575250346611E-2</v>
          </cell>
        </row>
        <row r="489">
          <cell r="A489" t="str">
            <v>Zyrex</v>
          </cell>
          <cell r="B489">
            <v>1.8033151581692839</v>
          </cell>
          <cell r="C489">
            <v>4.5844648339077476E-2</v>
          </cell>
          <cell r="D489">
            <v>1.1133963014319226</v>
          </cell>
          <cell r="E489">
            <v>2.8154033951065721E-2</v>
          </cell>
          <cell r="F489">
            <v>2.1483071836910348</v>
          </cell>
          <cell r="G489">
            <v>4.7105081007055849E-2</v>
          </cell>
          <cell r="H489">
            <v>2.2522722950338161</v>
          </cell>
          <cell r="I489">
            <v>4.5511382861947967E-2</v>
          </cell>
          <cell r="J489">
            <v>2.424130967144309</v>
          </cell>
          <cell r="K489">
            <v>3.8695499861704202E-2</v>
          </cell>
          <cell r="L489">
            <v>7.6304571383058573E-2</v>
          </cell>
          <cell r="M489">
            <v>0.34426362256349807</v>
          </cell>
          <cell r="N489">
            <v>-6.8158830002437651E-3</v>
          </cell>
          <cell r="O489">
            <v>-7.1491484773732739E-3</v>
          </cell>
        </row>
        <row r="490">
          <cell r="A490" t="str">
            <v>NEC</v>
          </cell>
          <cell r="B490">
            <v>1.5717246076526181</v>
          </cell>
          <cell r="C490">
            <v>3.995705442683619E-2</v>
          </cell>
          <cell r="D490">
            <v>1.7599187434716987</v>
          </cell>
          <cell r="E490">
            <v>4.4502404032683719E-2</v>
          </cell>
          <cell r="F490">
            <v>2.698466118748331</v>
          </cell>
          <cell r="G490">
            <v>5.9168198143825894E-2</v>
          </cell>
          <cell r="H490">
            <v>1.8712327971093463</v>
          </cell>
          <cell r="I490">
            <v>3.781176567365209E-2</v>
          </cell>
          <cell r="J490">
            <v>2.2070670457192074</v>
          </cell>
          <cell r="K490">
            <v>3.523058932043064E-2</v>
          </cell>
          <cell r="L490">
            <v>0.17947219027405525</v>
          </cell>
          <cell r="M490">
            <v>0.40423267216988967</v>
          </cell>
          <cell r="N490">
            <v>-2.5811763532214496E-3</v>
          </cell>
          <cell r="O490">
            <v>-4.7264651064055502E-3</v>
          </cell>
        </row>
        <row r="491">
          <cell r="A491" t="str">
            <v>ASUS</v>
          </cell>
          <cell r="B491">
            <v>0.57527936898340171</v>
          </cell>
          <cell r="C491">
            <v>1.4624997881426707E-2</v>
          </cell>
          <cell r="D491">
            <v>0.3670308029716719</v>
          </cell>
          <cell r="E491">
            <v>9.2809700145956419E-3</v>
          </cell>
          <cell r="F491">
            <v>0.5613830598282632</v>
          </cell>
          <cell r="G491">
            <v>1.2309224076496102E-2</v>
          </cell>
          <cell r="H491">
            <v>0.97692907659718231</v>
          </cell>
          <cell r="I491">
            <v>1.9740682923649826E-2</v>
          </cell>
          <cell r="J491">
            <v>1.6353457349706022</v>
          </cell>
          <cell r="K491">
            <v>2.6104414950789408E-2</v>
          </cell>
          <cell r="L491">
            <v>0.67396566869194041</v>
          </cell>
          <cell r="M491">
            <v>1.8426983881943908</v>
          </cell>
          <cell r="N491">
            <v>6.3637320271395827E-3</v>
          </cell>
          <cell r="O491">
            <v>1.1479417069362702E-2</v>
          </cell>
        </row>
        <row r="492">
          <cell r="A492" t="str">
            <v>Fujitsu</v>
          </cell>
          <cell r="B492">
            <v>0.12796486178731967</v>
          </cell>
          <cell r="C492">
            <v>3.2531773837879605E-3</v>
          </cell>
          <cell r="D492">
            <v>0.7450954839339391</v>
          </cell>
          <cell r="E492">
            <v>1.8840949556310799E-2</v>
          </cell>
          <cell r="F492">
            <v>0.51229785776512116</v>
          </cell>
          <cell r="G492">
            <v>1.1232952285857923E-2</v>
          </cell>
          <cell r="H492">
            <v>0.68033026722358403</v>
          </cell>
          <cell r="I492">
            <v>1.3747348103715418E-2</v>
          </cell>
          <cell r="J492">
            <v>1.190660168980475</v>
          </cell>
          <cell r="K492">
            <v>1.9006064865544833E-2</v>
          </cell>
          <cell r="L492">
            <v>0.75012082563890381</v>
          </cell>
          <cell r="M492">
            <v>8.3045868400919129</v>
          </cell>
          <cell r="N492">
            <v>5.2587167618294156E-3</v>
          </cell>
          <cell r="O492">
            <v>1.5752887481756874E-2</v>
          </cell>
        </row>
        <row r="493">
          <cell r="A493" t="str">
            <v>Apple</v>
          </cell>
          <cell r="B493">
            <v>0.40127217987763519</v>
          </cell>
          <cell r="C493">
            <v>1.020131278296409E-2</v>
          </cell>
          <cell r="D493">
            <v>0.29126741150083613</v>
          </cell>
          <cell r="E493">
            <v>7.3651696001569419E-3</v>
          </cell>
          <cell r="F493">
            <v>0.67513852509759864</v>
          </cell>
          <cell r="G493">
            <v>1.4803495122641808E-2</v>
          </cell>
          <cell r="H493">
            <v>0.88617026710627933</v>
          </cell>
          <cell r="I493">
            <v>1.790673108046336E-2</v>
          </cell>
          <cell r="J493">
            <v>0.99519719283388675</v>
          </cell>
          <cell r="K493">
            <v>1.5885962169377949E-2</v>
          </cell>
          <cell r="L493">
            <v>0.12303157731033609</v>
          </cell>
          <cell r="M493">
            <v>1.4801051324748311</v>
          </cell>
          <cell r="N493">
            <v>-2.0207689110854112E-3</v>
          </cell>
          <cell r="O493">
            <v>5.6846493864138592E-3</v>
          </cell>
        </row>
        <row r="494">
          <cell r="A494" t="str">
            <v>Mugen</v>
          </cell>
          <cell r="B494">
            <v>0.3841544767181424</v>
          </cell>
          <cell r="C494">
            <v>9.7661392204480731E-3</v>
          </cell>
          <cell r="D494">
            <v>0.43367756714541789</v>
          </cell>
          <cell r="E494">
            <v>1.0966241699855541E-2</v>
          </cell>
          <cell r="F494">
            <v>0.52889962667154233</v>
          </cell>
          <cell r="G494">
            <v>1.1596972699295159E-2</v>
          </cell>
          <cell r="H494">
            <v>0.62106257333747683</v>
          </cell>
          <cell r="I494">
            <v>1.2549733271022705E-2</v>
          </cell>
          <cell r="J494">
            <v>0.67267124421291724</v>
          </cell>
          <cell r="K494">
            <v>1.0737600562925277E-2</v>
          </cell>
          <cell r="L494">
            <v>8.3097377125955108E-2</v>
          </cell>
          <cell r="M494">
            <v>0.75104361651487972</v>
          </cell>
          <cell r="N494">
            <v>-1.8121327080974272E-3</v>
          </cell>
          <cell r="O494">
            <v>9.7146134247720443E-4</v>
          </cell>
        </row>
        <row r="495">
          <cell r="A495" t="str">
            <v>Relion</v>
          </cell>
          <cell r="B495">
            <v>0.35006448942151858</v>
          </cell>
          <cell r="C495">
            <v>8.8994889999264824E-3</v>
          </cell>
          <cell r="D495">
            <v>0.34824194806044623</v>
          </cell>
          <cell r="E495">
            <v>8.805863299770041E-3</v>
          </cell>
          <cell r="F495">
            <v>0.60681150031692055</v>
          </cell>
          <cell r="G495">
            <v>1.3305315503964035E-2</v>
          </cell>
          <cell r="H495">
            <v>0.47653576478459003</v>
          </cell>
          <cell r="I495">
            <v>9.6292982364270634E-3</v>
          </cell>
          <cell r="J495">
            <v>0.62380906537084679</v>
          </cell>
          <cell r="K495">
            <v>9.9576317987568747E-3</v>
          </cell>
          <cell r="L495">
            <v>0.30904983732507296</v>
          </cell>
          <cell r="M495">
            <v>0.78198327514364863</v>
          </cell>
          <cell r="N495">
            <v>3.2833356232981128E-4</v>
          </cell>
          <cell r="O495">
            <v>1.0581427988303922E-3</v>
          </cell>
        </row>
        <row r="496">
          <cell r="A496" t="str">
            <v>Others</v>
          </cell>
          <cell r="B496">
            <v>14.935503039126182</v>
          </cell>
          <cell r="C496">
            <v>0.37969673880581117</v>
          </cell>
          <cell r="D496">
            <v>14.264059570387566</v>
          </cell>
          <cell r="E496">
            <v>0.3606899150897443</v>
          </cell>
          <cell r="F496">
            <v>13.176472742491576</v>
          </cell>
          <cell r="G496">
            <v>0.28891530067684856</v>
          </cell>
          <cell r="H496">
            <v>14.307824628445623</v>
          </cell>
          <cell r="I496">
            <v>0.28911641191102977</v>
          </cell>
          <cell r="J496">
            <v>19.183336966045914</v>
          </cell>
          <cell r="K496">
            <v>0.30621646395248781</v>
          </cell>
          <cell r="L496">
            <v>0.34075846358273121</v>
          </cell>
          <cell r="M496">
            <v>0.28441184175663725</v>
          </cell>
          <cell r="N496">
            <v>1.7100052041458036E-2</v>
          </cell>
          <cell r="O496">
            <v>-7.3480274853323369E-2</v>
          </cell>
        </row>
        <row r="497">
          <cell r="A497" t="str">
            <v>Total</v>
          </cell>
          <cell r="B497">
            <v>39.33534716705762</v>
          </cell>
          <cell r="C497">
            <v>1</v>
          </cell>
          <cell r="D497">
            <v>39.546599374253326</v>
          </cell>
          <cell r="E497">
            <v>1</v>
          </cell>
          <cell r="F497">
            <v>45.606697574073607</v>
          </cell>
          <cell r="G497">
            <v>1</v>
          </cell>
          <cell r="H497">
            <v>49.48810942233397</v>
          </cell>
          <cell r="I497">
            <v>1</v>
          </cell>
          <cell r="J497">
            <v>62.646327759249345</v>
          </cell>
          <cell r="K497">
            <v>1</v>
          </cell>
          <cell r="L497">
            <v>0.26588646223323043</v>
          </cell>
          <cell r="M497">
            <v>0.5926217072189488</v>
          </cell>
          <cell r="N497">
            <v>0</v>
          </cell>
          <cell r="O497">
            <v>0</v>
          </cell>
        </row>
        <row r="498">
          <cell r="A498" t="str">
            <v>*Historical data for Lenovo includes IBM PCD - for your internal analysis only</v>
          </cell>
        </row>
      </sheetData>
      <sheetData sheetId="10" refreshError="1">
        <row r="460">
          <cell r="A460" t="str">
            <v>IDC PC Tracker</v>
          </cell>
          <cell r="M460" t="str">
            <v>( Top )</v>
          </cell>
          <cell r="N460" t="str">
            <v xml:space="preserve"> ( Contents Page )</v>
          </cell>
        </row>
        <row r="461">
          <cell r="A461" t="str">
            <v>Japan</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NEC</v>
          </cell>
          <cell r="B467">
            <v>330705.7</v>
          </cell>
          <cell r="C467">
            <v>0.21993160856698996</v>
          </cell>
          <cell r="D467">
            <v>274093.7</v>
          </cell>
          <cell r="E467">
            <v>0.19343009082445276</v>
          </cell>
          <cell r="F467">
            <v>262949.5</v>
          </cell>
          <cell r="G467">
            <v>0.19810325265028014</v>
          </cell>
          <cell r="H467">
            <v>285897.09600000008</v>
          </cell>
          <cell r="I467">
            <v>0.20233295121552333</v>
          </cell>
          <cell r="J467">
            <v>283777.90000000002</v>
          </cell>
          <cell r="K467">
            <v>0.17785432481446112</v>
          </cell>
          <cell r="L467">
            <v>-7.4124432519596661E-3</v>
          </cell>
          <cell r="M467">
            <v>-0.14190199927004576</v>
          </cell>
          <cell r="N467">
            <v>-2.4478626401062215E-2</v>
          </cell>
          <cell r="O467">
            <v>-4.2077283752528838E-2</v>
          </cell>
        </row>
        <row r="468">
          <cell r="A468" t="str">
            <v>Fujitsu</v>
          </cell>
          <cell r="B468">
            <v>267273.26</v>
          </cell>
          <cell r="C468">
            <v>0.17774667324676693</v>
          </cell>
          <cell r="D468">
            <v>240886.5</v>
          </cell>
          <cell r="E468">
            <v>0.16999550727865886</v>
          </cell>
          <cell r="F468">
            <v>219778.24299999996</v>
          </cell>
          <cell r="G468">
            <v>0.1655785038574466</v>
          </cell>
          <cell r="H468">
            <v>248097.77500000005</v>
          </cell>
          <cell r="I468">
            <v>0.17558189890027734</v>
          </cell>
          <cell r="J468">
            <v>252259.44199999998</v>
          </cell>
          <cell r="K468">
            <v>0.15810051711208911</v>
          </cell>
          <cell r="L468">
            <v>1.6774301986383966E-2</v>
          </cell>
          <cell r="M468">
            <v>-5.6174037013654199E-2</v>
          </cell>
          <cell r="N468">
            <v>-1.7481381788188227E-2</v>
          </cell>
          <cell r="O468">
            <v>-1.9646156134677822E-2</v>
          </cell>
        </row>
        <row r="469">
          <cell r="A469" t="str">
            <v>Sony</v>
          </cell>
          <cell r="B469">
            <v>181311.7</v>
          </cell>
          <cell r="C469">
            <v>0.1205790339658963</v>
          </cell>
          <cell r="D469">
            <v>178282.3</v>
          </cell>
          <cell r="E469">
            <v>0.12581522844703227</v>
          </cell>
          <cell r="F469">
            <v>167472.47200000007</v>
          </cell>
          <cell r="G469">
            <v>0.12617191298170555</v>
          </cell>
          <cell r="H469">
            <v>168573.32</v>
          </cell>
          <cell r="I469">
            <v>0.11930144730046084</v>
          </cell>
          <cell r="J469">
            <v>238433.24</v>
          </cell>
          <cell r="K469">
            <v>0.14943511426902645</v>
          </cell>
          <cell r="L469">
            <v>0.41441860432006661</v>
          </cell>
          <cell r="M469">
            <v>0.31504607810747998</v>
          </cell>
          <cell r="N469">
            <v>3.0133666968565606E-2</v>
          </cell>
          <cell r="O469">
            <v>2.8856080303130152E-2</v>
          </cell>
        </row>
        <row r="470">
          <cell r="A470" t="str">
            <v>Toshiba</v>
          </cell>
          <cell r="B470">
            <v>145722.4</v>
          </cell>
          <cell r="C470">
            <v>9.6910823841991026E-2</v>
          </cell>
          <cell r="D470">
            <v>152010.5</v>
          </cell>
          <cell r="E470">
            <v>0.10727501150617645</v>
          </cell>
          <cell r="F470">
            <v>159328.66</v>
          </cell>
          <cell r="G470">
            <v>0.12003645485696146</v>
          </cell>
          <cell r="H470">
            <v>137622.04999999999</v>
          </cell>
          <cell r="I470">
            <v>9.7396846342329771E-2</v>
          </cell>
          <cell r="J470">
            <v>203347.54</v>
          </cell>
          <cell r="K470">
            <v>0.12744558131334971</v>
          </cell>
          <cell r="L470">
            <v>0.47757964657553087</v>
          </cell>
          <cell r="M470">
            <v>0.39544462622081444</v>
          </cell>
          <cell r="N470">
            <v>3.0048734971019939E-2</v>
          </cell>
          <cell r="O470">
            <v>3.0534757471358684E-2</v>
          </cell>
        </row>
        <row r="471">
          <cell r="A471" t="str">
            <v>Dell</v>
          </cell>
          <cell r="B471">
            <v>93195</v>
          </cell>
          <cell r="C471">
            <v>6.1978146310754934E-2</v>
          </cell>
          <cell r="D471">
            <v>107420.4</v>
          </cell>
          <cell r="E471">
            <v>7.5807425447571547E-2</v>
          </cell>
          <cell r="F471">
            <v>89296</v>
          </cell>
          <cell r="G471">
            <v>6.7274621357558836E-2</v>
          </cell>
          <cell r="H471">
            <v>94285</v>
          </cell>
          <cell r="I471">
            <v>6.6726673940597184E-2</v>
          </cell>
          <cell r="J471">
            <v>153132.5</v>
          </cell>
          <cell r="K471">
            <v>9.5973919726132534E-2</v>
          </cell>
          <cell r="L471">
            <v>0.62414487988545364</v>
          </cell>
          <cell r="M471">
            <v>0.64314072643382159</v>
          </cell>
          <cell r="N471">
            <v>2.924724578553535E-2</v>
          </cell>
          <cell r="O471">
            <v>3.39957734153776E-2</v>
          </cell>
        </row>
        <row r="472">
          <cell r="A472" t="str">
            <v>Sharp</v>
          </cell>
          <cell r="B472">
            <v>77400</v>
          </cell>
          <cell r="C472">
            <v>5.1473882981409216E-2</v>
          </cell>
          <cell r="D472">
            <v>66800</v>
          </cell>
          <cell r="E472">
            <v>4.7141288059789205E-2</v>
          </cell>
          <cell r="F472">
            <v>67400</v>
          </cell>
          <cell r="G472">
            <v>5.0778416496813576E-2</v>
          </cell>
          <cell r="H472">
            <v>71000</v>
          </cell>
          <cell r="I472">
            <v>5.0247588161238803E-2</v>
          </cell>
          <cell r="J472">
            <v>69760</v>
          </cell>
          <cell r="K472">
            <v>4.3721225997714434E-2</v>
          </cell>
          <cell r="L472">
            <v>-1.7464788732394321E-2</v>
          </cell>
          <cell r="M472">
            <v>-9.8708010335917362E-2</v>
          </cell>
          <cell r="N472">
            <v>-6.5263621635243685E-3</v>
          </cell>
          <cell r="O472">
            <v>-7.752656983694782E-3</v>
          </cell>
        </row>
        <row r="473">
          <cell r="A473" t="str">
            <v>Gateway</v>
          </cell>
          <cell r="B473">
            <v>36100</v>
          </cell>
          <cell r="C473">
            <v>2.4007844646367862E-2</v>
          </cell>
          <cell r="D473">
            <v>42750</v>
          </cell>
          <cell r="E473">
            <v>3.0169012942454915E-2</v>
          </cell>
          <cell r="F473">
            <v>28500</v>
          </cell>
          <cell r="G473">
            <v>2.1471585610670429E-2</v>
          </cell>
          <cell r="H473">
            <v>61227.5</v>
          </cell>
          <cell r="I473">
            <v>4.3331467663975332E-2</v>
          </cell>
          <cell r="J473">
            <v>56891.7</v>
          </cell>
          <cell r="K473">
            <v>3.565617650651047E-2</v>
          </cell>
          <cell r="L473">
            <v>-7.0814584949573378E-2</v>
          </cell>
          <cell r="M473">
            <v>0.57594736842105254</v>
          </cell>
          <cell r="N473">
            <v>-7.6752911574648613E-3</v>
          </cell>
          <cell r="O473">
            <v>1.1648331860142608E-2</v>
          </cell>
        </row>
        <row r="474">
          <cell r="A474" t="str">
            <v>Apple</v>
          </cell>
          <cell r="B474">
            <v>71385.5</v>
          </cell>
          <cell r="C474">
            <v>4.747401645438485E-2</v>
          </cell>
          <cell r="D474">
            <v>52333.75</v>
          </cell>
          <cell r="E474">
            <v>3.6932341077829237E-2</v>
          </cell>
          <cell r="F474">
            <v>49381.75</v>
          </cell>
          <cell r="G474">
            <v>3.7203665709814898E-2</v>
          </cell>
          <cell r="H474">
            <v>58768.65</v>
          </cell>
          <cell r="I474">
            <v>4.1591308760450516E-2</v>
          </cell>
          <cell r="J474">
            <v>54136</v>
          </cell>
          <cell r="K474">
            <v>3.3929075266804311E-2</v>
          </cell>
          <cell r="L474">
            <v>-7.8828593135966241E-2</v>
          </cell>
          <cell r="M474">
            <v>-0.24163870814100907</v>
          </cell>
          <cell r="N474">
            <v>-7.6622334936462047E-3</v>
          </cell>
          <cell r="O474">
            <v>-1.3544941187580539E-2</v>
          </cell>
        </row>
        <row r="475">
          <cell r="A475" t="str">
            <v>Sotec</v>
          </cell>
          <cell r="B475">
            <v>42418</v>
          </cell>
          <cell r="C475">
            <v>2.8209549978106152E-2</v>
          </cell>
          <cell r="D475">
            <v>53693.26</v>
          </cell>
          <cell r="E475">
            <v>3.7891758031873612E-2</v>
          </cell>
          <cell r="F475">
            <v>47529</v>
          </cell>
          <cell r="G475">
            <v>3.5807824297879119E-2</v>
          </cell>
          <cell r="H475">
            <v>46146</v>
          </cell>
          <cell r="I475">
            <v>3.2658101454767968E-2</v>
          </cell>
          <cell r="J475">
            <v>49713.599999999999</v>
          </cell>
          <cell r="K475">
            <v>3.1157390205848283E-2</v>
          </cell>
          <cell r="L475">
            <v>7.7311142894292084E-2</v>
          </cell>
          <cell r="M475">
            <v>0.17199302183035492</v>
          </cell>
          <cell r="N475">
            <v>-1.5007112489196853E-3</v>
          </cell>
          <cell r="O475">
            <v>2.9478402277421309E-3</v>
          </cell>
        </row>
        <row r="476">
          <cell r="A476" t="str">
            <v>Hitachi</v>
          </cell>
          <cell r="B476">
            <v>66383.45</v>
          </cell>
          <cell r="C476">
            <v>4.4147466888917693E-2</v>
          </cell>
          <cell r="D476">
            <v>61981.33</v>
          </cell>
          <cell r="E476">
            <v>4.3740714548785246E-2</v>
          </cell>
          <cell r="F476">
            <v>65360.666420921538</v>
          </cell>
          <cell r="G476">
            <v>4.9242005074641715E-2</v>
          </cell>
          <cell r="H476">
            <v>60664</v>
          </cell>
          <cell r="I476">
            <v>4.2932671664977329E-2</v>
          </cell>
          <cell r="J476">
            <v>48450.44</v>
          </cell>
          <cell r="K476">
            <v>3.0365720139459627E-2</v>
          </cell>
          <cell r="L476">
            <v>-0.20133126730845308</v>
          </cell>
          <cell r="M476">
            <v>-0.27014278408247827</v>
          </cell>
          <cell r="N476">
            <v>-1.2566951525517702E-2</v>
          </cell>
          <cell r="O476">
            <v>-1.3781746749458066E-2</v>
          </cell>
        </row>
        <row r="477">
          <cell r="A477" t="str">
            <v>Others</v>
          </cell>
          <cell r="B477">
            <v>191780.16499999957</v>
          </cell>
          <cell r="C477">
            <v>0.1275409531184151</v>
          </cell>
          <cell r="D477">
            <v>186765.1203640548</v>
          </cell>
          <cell r="E477">
            <v>0.13180162183537589</v>
          </cell>
          <cell r="F477">
            <v>170339.30999999819</v>
          </cell>
          <cell r="G477">
            <v>0.12833175710622774</v>
          </cell>
          <cell r="H477">
            <v>180721.75199999963</v>
          </cell>
          <cell r="I477">
            <v>0.12789904459540163</v>
          </cell>
          <cell r="J477">
            <v>185661.31235000025</v>
          </cell>
          <cell r="K477">
            <v>0.11636095464860395</v>
          </cell>
          <cell r="L477">
            <v>2.7332406283891331E-2</v>
          </cell>
          <cell r="M477">
            <v>-3.1905555248632367E-2</v>
          </cell>
          <cell r="N477">
            <v>-1.1538089946797683E-2</v>
          </cell>
          <cell r="O477">
            <v>-1.1179998469811145E-2</v>
          </cell>
        </row>
        <row r="478">
          <cell r="A478" t="str">
            <v>Total</v>
          </cell>
          <cell r="B478">
            <v>1503675.1749999996</v>
          </cell>
          <cell r="C478">
            <v>1</v>
          </cell>
          <cell r="D478">
            <v>1417016.8603640548</v>
          </cell>
          <cell r="E478">
            <v>1</v>
          </cell>
          <cell r="F478">
            <v>1327335.6014209196</v>
          </cell>
          <cell r="G478">
            <v>1</v>
          </cell>
          <cell r="H478">
            <v>1413003.1429999997</v>
          </cell>
          <cell r="I478">
            <v>1</v>
          </cell>
          <cell r="J478">
            <v>1595563.6743500002</v>
          </cell>
          <cell r="K478">
            <v>1</v>
          </cell>
          <cell r="L478">
            <v>0.12920037174326415</v>
          </cell>
          <cell r="M478">
            <v>6.1109274714201911E-2</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NEC</v>
          </cell>
          <cell r="B486">
            <v>525.80451908858595</v>
          </cell>
          <cell r="C486">
            <v>0.24042549371528457</v>
          </cell>
          <cell r="D486">
            <v>416.43068908938568</v>
          </cell>
          <cell r="E486">
            <v>0.21432528499537537</v>
          </cell>
          <cell r="F486">
            <v>382.70909227668778</v>
          </cell>
          <cell r="G486">
            <v>0.2186460233828042</v>
          </cell>
          <cell r="H486">
            <v>385.45735712733352</v>
          </cell>
          <cell r="I486">
            <v>0.22465545088125491</v>
          </cell>
          <cell r="J486">
            <v>378.96782571084378</v>
          </cell>
          <cell r="K486">
            <v>0.19602959965662731</v>
          </cell>
          <cell r="L486">
            <v>-1.6835925677625485E-2</v>
          </cell>
          <cell r="M486">
            <v>-0.27926099538335003</v>
          </cell>
          <cell r="N486">
            <v>-2.8625851224627602E-2</v>
          </cell>
          <cell r="O486">
            <v>-4.4395894058657265E-2</v>
          </cell>
        </row>
        <row r="487">
          <cell r="A487" t="str">
            <v>Fujitsu</v>
          </cell>
          <cell r="B487">
            <v>451.22526568485625</v>
          </cell>
          <cell r="C487">
            <v>0.20632393473365074</v>
          </cell>
          <cell r="D487">
            <v>378.71179035658429</v>
          </cell>
          <cell r="E487">
            <v>0.19491241766252582</v>
          </cell>
          <cell r="F487">
            <v>334.77068029791411</v>
          </cell>
          <cell r="G487">
            <v>0.1912582676226991</v>
          </cell>
          <cell r="H487">
            <v>353.73586124750335</v>
          </cell>
          <cell r="I487">
            <v>0.20616726579997507</v>
          </cell>
          <cell r="J487">
            <v>359.83135221040504</v>
          </cell>
          <cell r="K487">
            <v>0.18613082993364574</v>
          </cell>
          <cell r="L487">
            <v>1.7231758582251233E-2</v>
          </cell>
          <cell r="M487">
            <v>-0.20254609044494942</v>
          </cell>
          <cell r="N487">
            <v>-2.0036435866329333E-2</v>
          </cell>
          <cell r="O487">
            <v>-2.0193104800004996E-2</v>
          </cell>
        </row>
        <row r="488">
          <cell r="A488" t="str">
            <v>Sony</v>
          </cell>
          <cell r="B488">
            <v>310.49076177042764</v>
          </cell>
          <cell r="C488">
            <v>0.14197271416017077</v>
          </cell>
          <cell r="D488">
            <v>274.13623171791647</v>
          </cell>
          <cell r="E488">
            <v>0.14109028832380135</v>
          </cell>
          <cell r="F488">
            <v>264.8507236282278</v>
          </cell>
          <cell r="G488">
            <v>0.15131220731360068</v>
          </cell>
          <cell r="H488">
            <v>231.35850113610854</v>
          </cell>
          <cell r="I488">
            <v>0.13484227872909388</v>
          </cell>
          <cell r="J488">
            <v>317.78574200754184</v>
          </cell>
          <cell r="K488">
            <v>0.16438179590964722</v>
          </cell>
          <cell r="L488">
            <v>0.37356414589057185</v>
          </cell>
          <cell r="M488">
            <v>2.3494999321454824E-2</v>
          </cell>
          <cell r="N488">
            <v>2.9539517180553337E-2</v>
          </cell>
          <cell r="O488">
            <v>2.240908174947645E-2</v>
          </cell>
        </row>
        <row r="489">
          <cell r="A489" t="str">
            <v>Toshiba</v>
          </cell>
          <cell r="B489">
            <v>217.69416214718908</v>
          </cell>
          <cell r="C489">
            <v>9.9541225898735944E-2</v>
          </cell>
          <cell r="D489">
            <v>216.10071116481672</v>
          </cell>
          <cell r="E489">
            <v>0.11122102122055916</v>
          </cell>
          <cell r="F489">
            <v>204.76384004110923</v>
          </cell>
          <cell r="G489">
            <v>0.11698389262519307</v>
          </cell>
          <cell r="H489">
            <v>160.99520659483704</v>
          </cell>
          <cell r="I489">
            <v>9.3832560355919914E-2</v>
          </cell>
          <cell r="J489">
            <v>247.77058659928946</v>
          </cell>
          <cell r="K489">
            <v>0.12816488789421954</v>
          </cell>
          <cell r="L489">
            <v>0.53899356285080358</v>
          </cell>
          <cell r="M489">
            <v>0.13815907673153349</v>
          </cell>
          <cell r="N489">
            <v>3.4332327538299623E-2</v>
          </cell>
          <cell r="O489">
            <v>2.8623661995483593E-2</v>
          </cell>
        </row>
        <row r="490">
          <cell r="A490" t="str">
            <v>Dell</v>
          </cell>
          <cell r="B490">
            <v>122.0288479065902</v>
          </cell>
          <cell r="C490">
            <v>5.5798010363821919E-2</v>
          </cell>
          <cell r="D490">
            <v>134.51867882299098</v>
          </cell>
          <cell r="E490">
            <v>6.9233019878970695E-2</v>
          </cell>
          <cell r="F490">
            <v>112.02127546620019</v>
          </cell>
          <cell r="G490">
            <v>6.3999018861163118E-2</v>
          </cell>
          <cell r="H490">
            <v>102.89389580327516</v>
          </cell>
          <cell r="I490">
            <v>5.9969472957750597E-2</v>
          </cell>
          <cell r="J490">
            <v>163.64968287452643</v>
          </cell>
          <cell r="K490">
            <v>8.4651465484315111E-2</v>
          </cell>
          <cell r="L490">
            <v>0.59047027617081826</v>
          </cell>
          <cell r="M490">
            <v>0.34107373528426543</v>
          </cell>
          <cell r="N490">
            <v>2.4681992526564514E-2</v>
          </cell>
          <cell r="O490">
            <v>2.8853455120493192E-2</v>
          </cell>
        </row>
        <row r="491">
          <cell r="A491" t="str">
            <v>Sharp</v>
          </cell>
          <cell r="B491">
            <v>112.4426839161232</v>
          </cell>
          <cell r="C491">
            <v>5.1414711767912721E-2</v>
          </cell>
          <cell r="D491">
            <v>90.139851339601904</v>
          </cell>
          <cell r="E491">
            <v>4.639247258660642E-2</v>
          </cell>
          <cell r="F491">
            <v>79.199610281961</v>
          </cell>
          <cell r="G491">
            <v>4.5247631140937612E-2</v>
          </cell>
          <cell r="H491">
            <v>93.211918890793456</v>
          </cell>
          <cell r="I491">
            <v>5.4326542946229399E-2</v>
          </cell>
          <cell r="J491">
            <v>80.340528040943468</v>
          </cell>
          <cell r="K491">
            <v>4.1557938377821353E-2</v>
          </cell>
          <cell r="L491">
            <v>-0.13808739271777071</v>
          </cell>
          <cell r="M491">
            <v>-0.28549795110837439</v>
          </cell>
          <cell r="N491">
            <v>-1.2768604568408046E-2</v>
          </cell>
          <cell r="O491">
            <v>-9.8567733900913682E-3</v>
          </cell>
        </row>
        <row r="492">
          <cell r="A492" t="str">
            <v>Hitachi</v>
          </cell>
          <cell r="B492">
            <v>96.634620731834971</v>
          </cell>
          <cell r="C492">
            <v>4.4186433467161584E-2</v>
          </cell>
          <cell r="D492">
            <v>92.664363250560939</v>
          </cell>
          <cell r="E492">
            <v>4.7691768601445458E-2</v>
          </cell>
          <cell r="F492">
            <v>81.414149988156424</v>
          </cell>
          <cell r="G492">
            <v>4.6512822666705936E-2</v>
          </cell>
          <cell r="H492">
            <v>73.886182388152321</v>
          </cell>
          <cell r="I492">
            <v>4.3062957059661566E-2</v>
          </cell>
          <cell r="J492">
            <v>71.058069791536496</v>
          </cell>
          <cell r="K492">
            <v>3.6756378849522486E-2</v>
          </cell>
          <cell r="L492">
            <v>-3.8276610121208754E-2</v>
          </cell>
          <cell r="M492">
            <v>-0.26467275130384638</v>
          </cell>
          <cell r="N492">
            <v>-6.3065782101390799E-3</v>
          </cell>
          <cell r="O492">
            <v>-7.430054617639098E-3</v>
          </cell>
        </row>
        <row r="493">
          <cell r="A493" t="str">
            <v>Apple</v>
          </cell>
          <cell r="B493">
            <v>86.486907200719443</v>
          </cell>
          <cell r="C493">
            <v>3.9546364872793574E-2</v>
          </cell>
          <cell r="D493">
            <v>72.983821739801826</v>
          </cell>
          <cell r="E493">
            <v>3.7562741662099566E-2</v>
          </cell>
          <cell r="F493">
            <v>63.935926912878529</v>
          </cell>
          <cell r="G493">
            <v>3.6527316577803795E-2</v>
          </cell>
          <cell r="H493">
            <v>73.149823496152976</v>
          </cell>
          <cell r="I493">
            <v>4.2633786268564469E-2</v>
          </cell>
          <cell r="J493">
            <v>68.265866900378839</v>
          </cell>
          <cell r="K493">
            <v>3.5312049337150243E-2</v>
          </cell>
          <cell r="L493">
            <v>-6.6766485035073098E-2</v>
          </cell>
          <cell r="M493">
            <v>-0.21067975361927416</v>
          </cell>
          <cell r="N493">
            <v>-7.3217369314142258E-3</v>
          </cell>
          <cell r="O493">
            <v>-4.2343155356433307E-3</v>
          </cell>
        </row>
        <row r="494">
          <cell r="A494" t="str">
            <v>Panasonic</v>
          </cell>
          <cell r="B494">
            <v>43.465751708223394</v>
          </cell>
          <cell r="C494">
            <v>1.9874828828534568E-2</v>
          </cell>
          <cell r="D494">
            <v>46.455522952023387</v>
          </cell>
          <cell r="E494">
            <v>2.3909364648589719E-2</v>
          </cell>
          <cell r="F494">
            <v>31.77595984255391</v>
          </cell>
          <cell r="G494">
            <v>1.8153964457481742E-2</v>
          </cell>
          <cell r="H494">
            <v>41.348975659160914</v>
          </cell>
          <cell r="I494">
            <v>2.4099352622080513E-2</v>
          </cell>
          <cell r="J494">
            <v>41.308744153504954</v>
          </cell>
          <cell r="K494">
            <v>2.1367873548474466E-2</v>
          </cell>
          <cell r="L494">
            <v>-9.7297466296597523E-4</v>
          </cell>
          <cell r="M494">
            <v>-4.962545153246134E-2</v>
          </cell>
          <cell r="N494">
            <v>-2.7314790736060468E-3</v>
          </cell>
          <cell r="O494">
            <v>1.4930447199398983E-3</v>
          </cell>
        </row>
        <row r="495">
          <cell r="A495" t="str">
            <v>Sotec</v>
          </cell>
          <cell r="B495">
            <v>31.558335171505266</v>
          </cell>
          <cell r="C495">
            <v>1.4430131425255545E-2</v>
          </cell>
          <cell r="D495">
            <v>37.838741794015988</v>
          </cell>
          <cell r="E495">
            <v>1.9474547220817706E-2</v>
          </cell>
          <cell r="F495">
            <v>35.145912385089382</v>
          </cell>
          <cell r="G495">
            <v>2.0079256375765842E-2</v>
          </cell>
          <cell r="H495">
            <v>34.010966810092661</v>
          </cell>
          <cell r="I495">
            <v>1.9822553500009308E-2</v>
          </cell>
          <cell r="J495">
            <v>37.338774952914427</v>
          </cell>
          <cell r="K495">
            <v>1.9314318021481786E-2</v>
          </cell>
          <cell r="L495">
            <v>9.7845149813096333E-2</v>
          </cell>
          <cell r="M495">
            <v>0.18316681631002041</v>
          </cell>
          <cell r="N495">
            <v>-5.0823547852752241E-4</v>
          </cell>
          <cell r="O495">
            <v>4.8841865962262407E-3</v>
          </cell>
        </row>
        <row r="496">
          <cell r="A496" t="str">
            <v>Others</v>
          </cell>
          <cell r="B496">
            <v>189.14304056935021</v>
          </cell>
          <cell r="C496">
            <v>8.6486150766678108E-2</v>
          </cell>
          <cell r="D496">
            <v>183.00401558549333</v>
          </cell>
          <cell r="E496">
            <v>9.4187073199208909E-2</v>
          </cell>
          <cell r="F496">
            <v>159.77209156127333</v>
          </cell>
          <cell r="G496">
            <v>9.127959897584495E-2</v>
          </cell>
          <cell r="H496">
            <v>165.72253124343206</v>
          </cell>
          <cell r="I496">
            <v>9.6587778879460379E-2</v>
          </cell>
          <cell r="J496">
            <v>166.90018972094208</v>
          </cell>
          <cell r="K496">
            <v>8.6332862987094597E-2</v>
          </cell>
          <cell r="L496">
            <v>7.1062061909985541E-3</v>
          </cell>
          <cell r="M496">
            <v>-0.11759803998843232</v>
          </cell>
          <cell r="N496">
            <v>-1.0254915892365782E-2</v>
          </cell>
          <cell r="O496">
            <v>-1.5328777958351081E-4</v>
          </cell>
        </row>
        <row r="497">
          <cell r="A497" t="str">
            <v>Total</v>
          </cell>
          <cell r="B497">
            <v>2186.9748958954056</v>
          </cell>
          <cell r="C497">
            <v>1</v>
          </cell>
          <cell r="D497">
            <v>1942.9844178131912</v>
          </cell>
          <cell r="E497">
            <v>1</v>
          </cell>
          <cell r="F497">
            <v>1750.3592626820516</v>
          </cell>
          <cell r="G497">
            <v>1</v>
          </cell>
          <cell r="H497">
            <v>1715.771220396842</v>
          </cell>
          <cell r="I497">
            <v>1</v>
          </cell>
          <cell r="J497">
            <v>1933.2173629628271</v>
          </cell>
          <cell r="K497">
            <v>1</v>
          </cell>
          <cell r="L497">
            <v>0.12673376262581892</v>
          </cell>
          <cell r="M497">
            <v>-0.11603129665952716</v>
          </cell>
          <cell r="N497">
            <v>0</v>
          </cell>
          <cell r="O497">
            <v>0</v>
          </cell>
        </row>
        <row r="498">
          <cell r="A498" t="str">
            <v>*Historical data for Lenovo includes IBM PCD - for your internal analysis only</v>
          </cell>
        </row>
      </sheetData>
      <sheetData sheetId="11" refreshError="1">
        <row r="460">
          <cell r="A460" t="str">
            <v>IDC PC Tracker</v>
          </cell>
          <cell r="M460" t="str">
            <v>( Top )</v>
          </cell>
          <cell r="N460" t="str">
            <v xml:space="preserve"> ( Contents Page )</v>
          </cell>
        </row>
        <row r="461">
          <cell r="A461" t="str">
            <v>Korea</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Samsung</v>
          </cell>
          <cell r="B467">
            <v>167013.67499999999</v>
          </cell>
          <cell r="C467">
            <v>0.28685739489802348</v>
          </cell>
          <cell r="D467">
            <v>138342.98000000001</v>
          </cell>
          <cell r="E467">
            <v>0.30686865231000088</v>
          </cell>
          <cell r="F467">
            <v>163750.01300000001</v>
          </cell>
          <cell r="G467">
            <v>0.31768980115691187</v>
          </cell>
          <cell r="H467">
            <v>158152.25</v>
          </cell>
          <cell r="I467">
            <v>0.29608827921968756</v>
          </cell>
          <cell r="J467">
            <v>220909.28</v>
          </cell>
          <cell r="K467">
            <v>0.31146789441617073</v>
          </cell>
          <cell r="L467">
            <v>0.39681401940219008</v>
          </cell>
          <cell r="M467">
            <v>0.32270174882386127</v>
          </cell>
          <cell r="N467">
            <v>1.5379615196483176E-2</v>
          </cell>
          <cell r="O467">
            <v>2.4610499518147255E-2</v>
          </cell>
        </row>
        <row r="468">
          <cell r="A468" t="str">
            <v>Jooyontech</v>
          </cell>
          <cell r="B468">
            <v>87030</v>
          </cell>
          <cell r="C468">
            <v>0.14947996969694238</v>
          </cell>
          <cell r="D468">
            <v>80750</v>
          </cell>
          <cell r="E468">
            <v>0.17911746352458627</v>
          </cell>
          <cell r="F468">
            <v>89300</v>
          </cell>
          <cell r="G468">
            <v>0.17325005796068074</v>
          </cell>
          <cell r="H468">
            <v>96400</v>
          </cell>
          <cell r="I468">
            <v>0.180477420439974</v>
          </cell>
          <cell r="J468">
            <v>109800</v>
          </cell>
          <cell r="K468">
            <v>0.15481094685970434</v>
          </cell>
          <cell r="L468">
            <v>0.13900414937759331</v>
          </cell>
          <cell r="M468">
            <v>0.26163391933815916</v>
          </cell>
          <cell r="N468">
            <v>-2.5666473580269661E-2</v>
          </cell>
          <cell r="O468">
            <v>5.3309771627619573E-3</v>
          </cell>
        </row>
        <row r="469">
          <cell r="A469" t="str">
            <v>LG Electronics</v>
          </cell>
          <cell r="B469">
            <v>58300</v>
          </cell>
          <cell r="C469">
            <v>0.10013423225705781</v>
          </cell>
          <cell r="D469">
            <v>53585.04</v>
          </cell>
          <cell r="E469">
            <v>0.11886088480078634</v>
          </cell>
          <cell r="F469">
            <v>64849.4</v>
          </cell>
          <cell r="G469">
            <v>0.12581368766758533</v>
          </cell>
          <cell r="H469">
            <v>55736.29</v>
          </cell>
          <cell r="I469">
            <v>0.10434794444081244</v>
          </cell>
          <cell r="J469">
            <v>89373.28</v>
          </cell>
          <cell r="K469">
            <v>0.12601058379560545</v>
          </cell>
          <cell r="L469">
            <v>0.60350249361771291</v>
          </cell>
          <cell r="M469">
            <v>0.53298936535162955</v>
          </cell>
          <cell r="N469">
            <v>2.1662639354793012E-2</v>
          </cell>
          <cell r="O469">
            <v>2.5876351538547643E-2</v>
          </cell>
        </row>
        <row r="470">
          <cell r="A470" t="str">
            <v>Trigem</v>
          </cell>
          <cell r="B470">
            <v>119025</v>
          </cell>
          <cell r="C470">
            <v>0.20443356765688345</v>
          </cell>
          <cell r="D470">
            <v>62000</v>
          </cell>
          <cell r="E470">
            <v>0.13752672122011578</v>
          </cell>
          <cell r="F470">
            <v>63183</v>
          </cell>
          <cell r="G470">
            <v>0.12258072130044448</v>
          </cell>
          <cell r="H470">
            <v>79560</v>
          </cell>
          <cell r="I470">
            <v>0.14895003703531465</v>
          </cell>
          <cell r="J470">
            <v>83850</v>
          </cell>
          <cell r="K470">
            <v>0.11822311379040264</v>
          </cell>
          <cell r="L470">
            <v>5.3921568627451011E-2</v>
          </cell>
          <cell r="M470">
            <v>-0.29552614996849402</v>
          </cell>
          <cell r="N470">
            <v>-3.0726923244912011E-2</v>
          </cell>
          <cell r="O470">
            <v>-8.621045386648081E-2</v>
          </cell>
        </row>
        <row r="471">
          <cell r="A471" t="str">
            <v>Hewlett-Packard</v>
          </cell>
          <cell r="B471">
            <v>62740.480000000003</v>
          </cell>
          <cell r="C471">
            <v>0.10776105996979915</v>
          </cell>
          <cell r="D471">
            <v>42648.72</v>
          </cell>
          <cell r="E471">
            <v>9.460223590056091E-2</v>
          </cell>
          <cell r="F471">
            <v>53339.6</v>
          </cell>
          <cell r="G471">
            <v>0.10348363708398127</v>
          </cell>
          <cell r="H471">
            <v>48491.3</v>
          </cell>
          <cell r="I471">
            <v>9.0784074043370452E-2</v>
          </cell>
          <cell r="J471">
            <v>67725.48</v>
          </cell>
          <cell r="K471">
            <v>9.5488576369107181E-2</v>
          </cell>
          <cell r="L471">
            <v>0.39665218296890359</v>
          </cell>
          <cell r="M471">
            <v>7.9454285335400554E-2</v>
          </cell>
          <cell r="N471">
            <v>4.7045023257367286E-3</v>
          </cell>
          <cell r="O471">
            <v>-1.2272483600691969E-2</v>
          </cell>
        </row>
        <row r="472">
          <cell r="A472" t="str">
            <v>Toshiba</v>
          </cell>
          <cell r="B472">
            <v>11955</v>
          </cell>
          <cell r="C472">
            <v>2.0533529101768887E-2</v>
          </cell>
          <cell r="D472">
            <v>9765</v>
          </cell>
          <cell r="E472">
            <v>2.1660458592168235E-2</v>
          </cell>
          <cell r="F472">
            <v>14556.08</v>
          </cell>
          <cell r="G472">
            <v>2.8240108663833214E-2</v>
          </cell>
          <cell r="H472">
            <v>14280</v>
          </cell>
          <cell r="I472">
            <v>2.6734622031979551E-2</v>
          </cell>
          <cell r="J472">
            <v>21900</v>
          </cell>
          <cell r="K472">
            <v>3.0877593226115895E-2</v>
          </cell>
          <cell r="L472">
            <v>0.53361344537815136</v>
          </cell>
          <cell r="M472">
            <v>0.83186951066499382</v>
          </cell>
          <cell r="N472">
            <v>4.1429711941363447E-3</v>
          </cell>
          <cell r="O472">
            <v>1.0344064124347008E-2</v>
          </cell>
        </row>
        <row r="473">
          <cell r="A473" t="str">
            <v>Fujitsu</v>
          </cell>
          <cell r="B473">
            <v>10353</v>
          </cell>
          <cell r="C473">
            <v>1.7781984675082668E-2</v>
          </cell>
          <cell r="D473">
            <v>6840</v>
          </cell>
          <cell r="E473">
            <v>1.5172302792670837E-2</v>
          </cell>
          <cell r="F473">
            <v>9728</v>
          </cell>
          <cell r="G473">
            <v>1.8873197803376287E-2</v>
          </cell>
          <cell r="H473">
            <v>9880</v>
          </cell>
          <cell r="I473">
            <v>1.8497063422686134E-2</v>
          </cell>
          <cell r="J473">
            <v>20800</v>
          </cell>
          <cell r="K473">
            <v>2.9326663885991353E-2</v>
          </cell>
          <cell r="L473">
            <v>1.1052631578947367</v>
          </cell>
          <cell r="M473">
            <v>1.009079493866512</v>
          </cell>
          <cell r="N473">
            <v>1.0829600463305219E-2</v>
          </cell>
          <cell r="O473">
            <v>1.1544679210908685E-2</v>
          </cell>
        </row>
        <row r="474">
          <cell r="A474" t="str">
            <v>Sony</v>
          </cell>
          <cell r="B474">
            <v>5890</v>
          </cell>
          <cell r="C474">
            <v>1.0116477324083542E-2</v>
          </cell>
          <cell r="D474">
            <v>4750</v>
          </cell>
          <cell r="E474">
            <v>1.0536321383799193E-2</v>
          </cell>
          <cell r="F474">
            <v>5225</v>
          </cell>
          <cell r="G474">
            <v>1.0136971476422811E-2</v>
          </cell>
          <cell r="H474">
            <v>7600</v>
          </cell>
          <cell r="I474">
            <v>1.422851032514318E-2</v>
          </cell>
          <cell r="J474">
            <v>11400</v>
          </cell>
          <cell r="K474">
            <v>1.6073267706745262E-2</v>
          </cell>
          <cell r="L474">
            <v>0.5</v>
          </cell>
          <cell r="M474">
            <v>0.93548387096774199</v>
          </cell>
          <cell r="N474">
            <v>1.8447573816020822E-3</v>
          </cell>
          <cell r="O474">
            <v>5.95679038266172E-3</v>
          </cell>
        </row>
        <row r="475">
          <cell r="A475" t="str">
            <v>Dell</v>
          </cell>
          <cell r="B475">
            <v>7078.12</v>
          </cell>
          <cell r="C475">
            <v>1.2157154580159965E-2</v>
          </cell>
          <cell r="D475">
            <v>7950.59</v>
          </cell>
          <cell r="E475">
            <v>1.7635783459120005E-2</v>
          </cell>
          <cell r="F475">
            <v>5494.85</v>
          </cell>
          <cell r="G475">
            <v>1.0660504826262561E-2</v>
          </cell>
          <cell r="H475">
            <v>9390.6</v>
          </cell>
          <cell r="I475">
            <v>1.7580822244643361E-2</v>
          </cell>
          <cell r="J475">
            <v>9634.6299999999992</v>
          </cell>
          <cell r="K475">
            <v>1.3584209407494656E-2</v>
          </cell>
          <cell r="L475">
            <v>2.598662492279491E-2</v>
          </cell>
          <cell r="M475">
            <v>0.36118489090323402</v>
          </cell>
          <cell r="N475">
            <v>-3.9966128371487046E-3</v>
          </cell>
          <cell r="O475">
            <v>1.4270548273346909E-3</v>
          </cell>
        </row>
        <row r="476">
          <cell r="A476" t="str">
            <v>Lenovo</v>
          </cell>
          <cell r="B476">
            <v>1397.25</v>
          </cell>
          <cell r="C476">
            <v>2.39987231597211E-3</v>
          </cell>
          <cell r="D476">
            <v>1518</v>
          </cell>
          <cell r="E476">
            <v>3.3671864969699317E-3</v>
          </cell>
          <cell r="F476">
            <v>5007</v>
          </cell>
          <cell r="G476">
            <v>9.7140318052533984E-3</v>
          </cell>
          <cell r="H476">
            <v>3966</v>
          </cell>
          <cell r="I476">
            <v>7.4250357828312954E-3</v>
          </cell>
          <cell r="J476">
            <v>4242</v>
          </cell>
          <cell r="K476">
            <v>5.9809475098257367E-3</v>
          </cell>
          <cell r="L476">
            <v>6.9591527987897139E-2</v>
          </cell>
          <cell r="M476">
            <v>2.0359634997316158</v>
          </cell>
          <cell r="N476">
            <v>-1.4440882730055588E-3</v>
          </cell>
          <cell r="O476">
            <v>3.5810751938536267E-3</v>
          </cell>
        </row>
        <row r="477">
          <cell r="A477" t="str">
            <v>Others</v>
          </cell>
          <cell r="B477">
            <v>51435.95</v>
          </cell>
          <cell r="C477">
            <v>8.8344757524226547E-2</v>
          </cell>
          <cell r="D477">
            <v>42671.15</v>
          </cell>
          <cell r="E477">
            <v>9.4651989519221588E-2</v>
          </cell>
          <cell r="F477">
            <v>41007.000000000116</v>
          </cell>
          <cell r="G477">
            <v>7.9557280255248108E-2</v>
          </cell>
          <cell r="H477">
            <v>50682.400000000001</v>
          </cell>
          <cell r="I477">
            <v>9.4886191013557497E-2</v>
          </cell>
          <cell r="J477">
            <v>69617.5</v>
          </cell>
          <cell r="K477">
            <v>9.8156203032836675E-2</v>
          </cell>
          <cell r="L477">
            <v>0.37360306536391263</v>
          </cell>
          <cell r="M477">
            <v>0.35347942441036007</v>
          </cell>
          <cell r="N477">
            <v>3.2700120192791782E-3</v>
          </cell>
          <cell r="O477">
            <v>9.8114455086101282E-3</v>
          </cell>
        </row>
        <row r="478">
          <cell r="A478" t="str">
            <v>Total</v>
          </cell>
          <cell r="B478">
            <v>582218.47499999998</v>
          </cell>
          <cell r="C478">
            <v>1</v>
          </cell>
          <cell r="D478">
            <v>450821.48</v>
          </cell>
          <cell r="E478">
            <v>1</v>
          </cell>
          <cell r="F478">
            <v>515439.94300000009</v>
          </cell>
          <cell r="G478">
            <v>1</v>
          </cell>
          <cell r="H478">
            <v>534138.84</v>
          </cell>
          <cell r="I478">
            <v>1</v>
          </cell>
          <cell r="J478">
            <v>709252.17</v>
          </cell>
          <cell r="K478">
            <v>1</v>
          </cell>
          <cell r="L478">
            <v>0.32784234525989553</v>
          </cell>
          <cell r="M478">
            <v>0.21818904836367503</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Samsung</v>
          </cell>
          <cell r="B486">
            <v>220.99372071009699</v>
          </cell>
          <cell r="C486">
            <v>0.35969002334358646</v>
          </cell>
          <cell r="D486">
            <v>178.9596607376308</v>
          </cell>
          <cell r="E486">
            <v>0.37547134075824995</v>
          </cell>
          <cell r="F486">
            <v>192.48891005606205</v>
          </cell>
          <cell r="G486">
            <v>0.37132753652048306</v>
          </cell>
          <cell r="H486">
            <v>185.61483386219598</v>
          </cell>
          <cell r="I486">
            <v>0.35546456379311359</v>
          </cell>
          <cell r="J486">
            <v>253.4653087236382</v>
          </cell>
          <cell r="K486">
            <v>0.34666691997841143</v>
          </cell>
          <cell r="L486">
            <v>0.36554446349808289</v>
          </cell>
          <cell r="M486">
            <v>0.14693443736411838</v>
          </cell>
          <cell r="N486">
            <v>-8.7976438147021607E-3</v>
          </cell>
          <cell r="O486">
            <v>-1.3023103365175037E-2</v>
          </cell>
        </row>
        <row r="487">
          <cell r="A487" t="str">
            <v>LG Electronics</v>
          </cell>
          <cell r="B487">
            <v>77.265055820561187</v>
          </cell>
          <cell r="C487">
            <v>0.12575682984313591</v>
          </cell>
          <cell r="D487">
            <v>68.654315152660928</v>
          </cell>
          <cell r="E487">
            <v>0.14404211347383614</v>
          </cell>
          <cell r="F487">
            <v>79.333166472751103</v>
          </cell>
          <cell r="G487">
            <v>0.15304044925038165</v>
          </cell>
          <cell r="H487">
            <v>69.167862704015022</v>
          </cell>
          <cell r="I487">
            <v>0.13246098726591177</v>
          </cell>
          <cell r="J487">
            <v>124.34799452691041</v>
          </cell>
          <cell r="K487">
            <v>0.17007193799107939</v>
          </cell>
          <cell r="L487">
            <v>0.79777124325821225</v>
          </cell>
          <cell r="M487">
            <v>0.60936911526594506</v>
          </cell>
          <cell r="N487">
            <v>3.7610950725167624E-2</v>
          </cell>
          <cell r="O487">
            <v>4.4315108147943483E-2</v>
          </cell>
        </row>
        <row r="488">
          <cell r="A488" t="str">
            <v>Jooyontech</v>
          </cell>
          <cell r="B488">
            <v>63.73438999417683</v>
          </cell>
          <cell r="C488">
            <v>0.10373427874390868</v>
          </cell>
          <cell r="D488">
            <v>58.792061247085179</v>
          </cell>
          <cell r="E488">
            <v>0.12335033477040142</v>
          </cell>
          <cell r="F488">
            <v>66.844847619654175</v>
          </cell>
          <cell r="G488">
            <v>0.12894941629865372</v>
          </cell>
          <cell r="H488">
            <v>73.160883575765055</v>
          </cell>
          <cell r="I488">
            <v>0.14010788376044087</v>
          </cell>
          <cell r="J488">
            <v>87.439799338853021</v>
          </cell>
          <cell r="K488">
            <v>0.11959224744787951</v>
          </cell>
          <cell r="L488">
            <v>0.19517145044183049</v>
          </cell>
          <cell r="M488">
            <v>0.37194063278619383</v>
          </cell>
          <cell r="N488">
            <v>-2.0515636312561356E-2</v>
          </cell>
          <cell r="O488">
            <v>1.5857968703970826E-2</v>
          </cell>
        </row>
        <row r="489">
          <cell r="A489" t="str">
            <v>Trigem</v>
          </cell>
          <cell r="B489">
            <v>98.637210936363815</v>
          </cell>
          <cell r="C489">
            <v>0.16054221174360259</v>
          </cell>
          <cell r="D489">
            <v>53.043557873347048</v>
          </cell>
          <cell r="E489">
            <v>0.1112895258697008</v>
          </cell>
          <cell r="F489">
            <v>50.912909261500182</v>
          </cell>
          <cell r="G489">
            <v>9.8215347407066694E-2</v>
          </cell>
          <cell r="H489">
            <v>71.14927954619472</v>
          </cell>
          <cell r="I489">
            <v>0.13625553029268644</v>
          </cell>
          <cell r="J489">
            <v>74.443609184651905</v>
          </cell>
          <cell r="K489">
            <v>0.10181723423246947</v>
          </cell>
          <cell r="L489">
            <v>4.6301658421127101E-2</v>
          </cell>
          <cell r="M489">
            <v>-0.24527864810898303</v>
          </cell>
          <cell r="N489">
            <v>-3.4438296060216977E-2</v>
          </cell>
          <cell r="O489">
            <v>-5.872497751113312E-2</v>
          </cell>
        </row>
        <row r="490">
          <cell r="A490" t="str">
            <v>Hewlett-Packard</v>
          </cell>
          <cell r="B490">
            <v>64.765129569156741</v>
          </cell>
          <cell r="C490">
            <v>0.10541191347757622</v>
          </cell>
          <cell r="D490">
            <v>47.385065365247364</v>
          </cell>
          <cell r="E490">
            <v>9.9417566792836337E-2</v>
          </cell>
          <cell r="F490">
            <v>53.180961563554852</v>
          </cell>
          <cell r="G490">
            <v>0.10259061387710013</v>
          </cell>
          <cell r="H490">
            <v>42.657951906890268</v>
          </cell>
          <cell r="I490">
            <v>8.1692771808033193E-2</v>
          </cell>
          <cell r="J490">
            <v>63.552196338123458</v>
          </cell>
          <cell r="K490">
            <v>8.6920945013513329E-2</v>
          </cell>
          <cell r="L490">
            <v>0.48980889839341479</v>
          </cell>
          <cell r="M490">
            <v>-1.872818350093941E-2</v>
          </cell>
          <cell r="N490">
            <v>5.2281732054801355E-3</v>
          </cell>
          <cell r="O490">
            <v>-1.8490968464062896E-2</v>
          </cell>
        </row>
        <row r="491">
          <cell r="A491" t="str">
            <v>Fujitsu</v>
          </cell>
          <cell r="B491">
            <v>20.080269739187354</v>
          </cell>
          <cell r="C491">
            <v>3.2682705499621989E-2</v>
          </cell>
          <cell r="D491">
            <v>12.923195016906838</v>
          </cell>
          <cell r="E491">
            <v>2.711387214234939E-2</v>
          </cell>
          <cell r="F491">
            <v>14.532874512039593</v>
          </cell>
          <cell r="G491">
            <v>2.8035155321650844E-2</v>
          </cell>
          <cell r="H491">
            <v>15.169455951283503</v>
          </cell>
          <cell r="I491">
            <v>2.9050501678681121E-2</v>
          </cell>
          <cell r="J491">
            <v>32.1958868010976</v>
          </cell>
          <cell r="K491">
            <v>4.4034621422214357E-2</v>
          </cell>
          <cell r="L491">
            <v>1.1224153921204718</v>
          </cell>
          <cell r="M491">
            <v>0.60335927849944126</v>
          </cell>
          <cell r="N491">
            <v>1.4984119743533236E-2</v>
          </cell>
          <cell r="O491">
            <v>1.1351915922592368E-2</v>
          </cell>
        </row>
        <row r="492">
          <cell r="A492" t="str">
            <v>Toshiba</v>
          </cell>
          <cell r="B492">
            <v>19.332584458009151</v>
          </cell>
          <cell r="C492">
            <v>3.1465770758777302E-2</v>
          </cell>
          <cell r="D492">
            <v>14.861892642419035</v>
          </cell>
          <cell r="E492">
            <v>3.1181411127255584E-2</v>
          </cell>
          <cell r="F492">
            <v>18.209044723814021</v>
          </cell>
          <cell r="G492">
            <v>3.5126801423083956E-2</v>
          </cell>
          <cell r="H492">
            <v>15.355655467272843</v>
          </cell>
          <cell r="I492">
            <v>2.9407085947041799E-2</v>
          </cell>
          <cell r="J492">
            <v>23.263224903806883</v>
          </cell>
          <cell r="K492">
            <v>3.181733455666276E-2</v>
          </cell>
          <cell r="L492">
            <v>0.51496137389818752</v>
          </cell>
          <cell r="M492">
            <v>0.20331686404035532</v>
          </cell>
          <cell r="N492">
            <v>2.4102486096209616E-3</v>
          </cell>
          <cell r="O492">
            <v>3.5156379788545827E-4</v>
          </cell>
        </row>
        <row r="493">
          <cell r="A493" t="str">
            <v>Sony</v>
          </cell>
          <cell r="B493">
            <v>12.472200692746179</v>
          </cell>
          <cell r="C493">
            <v>2.0299790165552889E-2</v>
          </cell>
          <cell r="D493">
            <v>9.4079158445105939</v>
          </cell>
          <cell r="E493">
            <v>1.9738541978228052E-2</v>
          </cell>
          <cell r="F493">
            <v>10.019071815034074</v>
          </cell>
          <cell r="G493">
            <v>1.932764466386588E-2</v>
          </cell>
          <cell r="H493">
            <v>11.427438596309679</v>
          </cell>
          <cell r="I493">
            <v>2.1884293358393727E-2</v>
          </cell>
          <cell r="J493">
            <v>17.399081599284976</v>
          </cell>
          <cell r="K493">
            <v>2.3796889834157647E-2</v>
          </cell>
          <cell r="L493">
            <v>0.52257056142955349</v>
          </cell>
          <cell r="M493">
            <v>0.39502899511585521</v>
          </cell>
          <cell r="N493">
            <v>1.9125964757639204E-3</v>
          </cell>
          <cell r="O493">
            <v>3.4970996686047584E-3</v>
          </cell>
        </row>
        <row r="494">
          <cell r="A494" t="str">
            <v>Dell</v>
          </cell>
          <cell r="B494">
            <v>6.0495081642304127</v>
          </cell>
          <cell r="C494">
            <v>9.8461971037796872E-3</v>
          </cell>
          <cell r="D494">
            <v>6.233724074216096</v>
          </cell>
          <cell r="E494">
            <v>1.3078839814601475E-2</v>
          </cell>
          <cell r="F494">
            <v>4.206632251833395</v>
          </cell>
          <cell r="G494">
            <v>8.1149526519006514E-3</v>
          </cell>
          <cell r="H494">
            <v>6.3312808345518885</v>
          </cell>
          <cell r="I494">
            <v>1.2124817468934276E-2</v>
          </cell>
          <cell r="J494">
            <v>7.2328347900232783</v>
          </cell>
          <cell r="K494">
            <v>9.892417120103629E-3</v>
          </cell>
          <cell r="L494">
            <v>0.14239677231679759</v>
          </cell>
          <cell r="M494">
            <v>0.19560707972751401</v>
          </cell>
          <cell r="N494">
            <v>-2.2324003488306474E-3</v>
          </cell>
          <cell r="O494">
            <v>4.6220016323941793E-5</v>
          </cell>
        </row>
        <row r="495">
          <cell r="A495" t="str">
            <v>Lenovo</v>
          </cell>
          <cell r="B495">
            <v>2.5672688624980018</v>
          </cell>
          <cell r="C495">
            <v>4.1784942762809404E-3</v>
          </cell>
          <cell r="D495">
            <v>2.3593843108741797</v>
          </cell>
          <cell r="E495">
            <v>4.9501724965084768E-3</v>
          </cell>
          <cell r="F495">
            <v>6.8917936632331438</v>
          </cell>
          <cell r="G495">
            <v>1.3294858194326633E-2</v>
          </cell>
          <cell r="H495">
            <v>5.4341651506000979</v>
          </cell>
          <cell r="I495">
            <v>1.0406782177074811E-2</v>
          </cell>
          <cell r="J495">
            <v>6.5260246780651094</v>
          </cell>
          <cell r="K495">
            <v>8.9257061893020621E-3</v>
          </cell>
          <cell r="L495">
            <v>0.20092498060064234</v>
          </cell>
          <cell r="M495">
            <v>1.5420106064446877</v>
          </cell>
          <cell r="N495">
            <v>-1.4810759877727491E-3</v>
          </cell>
          <cell r="O495">
            <v>4.7472119130211217E-3</v>
          </cell>
        </row>
        <row r="496">
          <cell r="A496" t="str">
            <v>Others</v>
          </cell>
          <cell r="B496">
            <v>28.50313470469132</v>
          </cell>
          <cell r="C496">
            <v>4.6391785044177472E-2</v>
          </cell>
          <cell r="D496">
            <v>24.005913479554863</v>
          </cell>
          <cell r="E496">
            <v>5.0366280776032377E-2</v>
          </cell>
          <cell r="F496">
            <v>21.760169595853029</v>
          </cell>
          <cell r="G496">
            <v>4.1977224391486712E-2</v>
          </cell>
          <cell r="H496">
            <v>26.706544798772939</v>
          </cell>
          <cell r="I496">
            <v>5.1144782449688404E-2</v>
          </cell>
          <cell r="J496">
            <v>41.283433870091244</v>
          </cell>
          <cell r="K496">
            <v>5.6463746214206315E-2</v>
          </cell>
          <cell r="L496">
            <v>0.5458171089203594</v>
          </cell>
          <cell r="M496">
            <v>0.44838223226361196</v>
          </cell>
          <cell r="N496">
            <v>5.3189637645179103E-3</v>
          </cell>
          <cell r="O496">
            <v>1.0071961170028843E-2</v>
          </cell>
        </row>
        <row r="497">
          <cell r="A497" t="str">
            <v>Total</v>
          </cell>
          <cell r="B497">
            <v>614.4004736517179</v>
          </cell>
          <cell r="C497">
            <v>1</v>
          </cell>
          <cell r="D497">
            <v>476.62668574445291</v>
          </cell>
          <cell r="E497">
            <v>1</v>
          </cell>
          <cell r="F497">
            <v>518.38038153532966</v>
          </cell>
          <cell r="G497">
            <v>1</v>
          </cell>
          <cell r="H497">
            <v>522.17535239385199</v>
          </cell>
          <cell r="I497">
            <v>1</v>
          </cell>
          <cell r="J497">
            <v>731.14939475454617</v>
          </cell>
          <cell r="K497">
            <v>1</v>
          </cell>
          <cell r="L497">
            <v>0.40019897799211912</v>
          </cell>
          <cell r="M497">
            <v>0.19002088395037453</v>
          </cell>
          <cell r="N497">
            <v>0</v>
          </cell>
          <cell r="O497">
            <v>0</v>
          </cell>
        </row>
        <row r="498">
          <cell r="A498" t="str">
            <v>*Historical data for Lenovo includes IBM PCD - for your internal analysis only</v>
          </cell>
        </row>
      </sheetData>
      <sheetData sheetId="12" refreshError="1">
        <row r="460">
          <cell r="A460" t="str">
            <v>IDC PC Tracker</v>
          </cell>
          <cell r="M460" t="str">
            <v>( Top )</v>
          </cell>
          <cell r="N460" t="str">
            <v xml:space="preserve"> ( Contents Page )</v>
          </cell>
        </row>
        <row r="461">
          <cell r="A461" t="str">
            <v>Malaysia</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Acer</v>
          </cell>
          <cell r="B467">
            <v>15023.36</v>
          </cell>
          <cell r="C467">
            <v>0.15149201386073838</v>
          </cell>
          <cell r="D467">
            <v>14056.4</v>
          </cell>
          <cell r="E467">
            <v>0.14548083769365824</v>
          </cell>
          <cell r="F467">
            <v>28159.05</v>
          </cell>
          <cell r="G467">
            <v>0.22523221857220671</v>
          </cell>
          <cell r="H467">
            <v>19107.45</v>
          </cell>
          <cell r="I467">
            <v>0.17860980402365967</v>
          </cell>
          <cell r="J467">
            <v>37180.99</v>
          </cell>
          <cell r="K467">
            <v>0.28241977627146087</v>
          </cell>
          <cell r="L467">
            <v>0.94588969224046093</v>
          </cell>
          <cell r="M467">
            <v>1.4748784559512651</v>
          </cell>
          <cell r="N467">
            <v>0.1038099722478012</v>
          </cell>
          <cell r="O467">
            <v>0.13092776241072249</v>
          </cell>
        </row>
        <row r="468">
          <cell r="A468" t="str">
            <v>Hewlett-Packard</v>
          </cell>
          <cell r="B468">
            <v>11544.29</v>
          </cell>
          <cell r="C468">
            <v>0.11640989370502894</v>
          </cell>
          <cell r="D468">
            <v>12539.34</v>
          </cell>
          <cell r="E468">
            <v>0.12977957992982531</v>
          </cell>
          <cell r="F468">
            <v>21521.96</v>
          </cell>
          <cell r="G468">
            <v>0.17214496933747017</v>
          </cell>
          <cell r="H468">
            <v>13235.93</v>
          </cell>
          <cell r="I468">
            <v>0.12372487502889594</v>
          </cell>
          <cell r="J468">
            <v>19945.419999999998</v>
          </cell>
          <cell r="K468">
            <v>0.15150164248021156</v>
          </cell>
          <cell r="L468">
            <v>0.50691489000017365</v>
          </cell>
          <cell r="M468">
            <v>0.7277303324847173</v>
          </cell>
          <cell r="N468">
            <v>2.7776767451315618E-2</v>
          </cell>
          <cell r="O468">
            <v>3.5091748775182618E-2</v>
          </cell>
        </row>
        <row r="469">
          <cell r="A469" t="str">
            <v>Dell</v>
          </cell>
          <cell r="B469">
            <v>6502.02</v>
          </cell>
          <cell r="C469">
            <v>6.5564833962761873E-2</v>
          </cell>
          <cell r="D469">
            <v>7572.58</v>
          </cell>
          <cell r="E469">
            <v>7.8374639445536728E-2</v>
          </cell>
          <cell r="F469">
            <v>8843.49</v>
          </cell>
          <cell r="G469">
            <v>7.0735300822333286E-2</v>
          </cell>
          <cell r="H469">
            <v>8167.52</v>
          </cell>
          <cell r="I469">
            <v>7.6347139286473117E-2</v>
          </cell>
          <cell r="J469">
            <v>10274.43</v>
          </cell>
          <cell r="K469">
            <v>7.8042629362929453E-2</v>
          </cell>
          <cell r="L469">
            <v>0.25796202519246969</v>
          </cell>
          <cell r="M469">
            <v>0.58019046388660755</v>
          </cell>
          <cell r="N469">
            <v>1.6954900764563352E-3</v>
          </cell>
          <cell r="O469">
            <v>1.2477795400167579E-2</v>
          </cell>
        </row>
        <row r="470">
          <cell r="A470" t="str">
            <v>FTEC</v>
          </cell>
          <cell r="B470">
            <v>2034.75</v>
          </cell>
          <cell r="C470">
            <v>2.0517938410790755E-2</v>
          </cell>
          <cell r="D470">
            <v>3240</v>
          </cell>
          <cell r="E470">
            <v>3.3533331018429521E-2</v>
          </cell>
          <cell r="F470">
            <v>3797.1</v>
          </cell>
          <cell r="G470">
            <v>3.0371381745496601E-2</v>
          </cell>
          <cell r="H470">
            <v>5645.85</v>
          </cell>
          <cell r="I470">
            <v>5.2775444240177466E-2</v>
          </cell>
          <cell r="J470">
            <v>7080.29</v>
          </cell>
          <cell r="K470">
            <v>5.3780545319989111E-2</v>
          </cell>
          <cell r="L470">
            <v>0.25406980348397479</v>
          </cell>
          <cell r="M470">
            <v>2.4796854650448457</v>
          </cell>
          <cell r="N470">
            <v>1.0051010798116447E-3</v>
          </cell>
          <cell r="O470">
            <v>3.3262606909198356E-2</v>
          </cell>
        </row>
        <row r="471">
          <cell r="A471" t="str">
            <v>Twinhead</v>
          </cell>
          <cell r="B471">
            <v>3774.72</v>
          </cell>
          <cell r="C471">
            <v>3.8063384925902485E-2</v>
          </cell>
          <cell r="D471">
            <v>3300.64</v>
          </cell>
          <cell r="E471">
            <v>3.4160942497737407E-2</v>
          </cell>
          <cell r="F471">
            <v>2423.0500000000002</v>
          </cell>
          <cell r="G471">
            <v>1.938094243986873E-2</v>
          </cell>
          <cell r="H471">
            <v>2491.65</v>
          </cell>
          <cell r="I471">
            <v>2.3291078516262068E-2</v>
          </cell>
          <cell r="J471">
            <v>3316.25</v>
          </cell>
          <cell r="K471">
            <v>2.5189608535443306E-2</v>
          </cell>
          <cell r="L471">
            <v>0.33094535749402998</v>
          </cell>
          <cell r="M471">
            <v>-0.12145801542895895</v>
          </cell>
          <cell r="N471">
            <v>1.8985300191812389E-3</v>
          </cell>
          <cell r="O471">
            <v>-1.2873776390459179E-2</v>
          </cell>
        </row>
        <row r="472">
          <cell r="A472" t="str">
            <v>ASUS</v>
          </cell>
          <cell r="B472">
            <v>198.03</v>
          </cell>
          <cell r="C472">
            <v>1.996887747137925E-3</v>
          </cell>
          <cell r="D472">
            <v>1168.2750000000001</v>
          </cell>
          <cell r="E472">
            <v>1.2091405029492516E-2</v>
          </cell>
          <cell r="F472">
            <v>1977.9</v>
          </cell>
          <cell r="G472">
            <v>1.5820377644628198E-2</v>
          </cell>
          <cell r="H472">
            <v>1254</v>
          </cell>
          <cell r="I472">
            <v>1.17219563178587E-2</v>
          </cell>
          <cell r="J472">
            <v>2426.3000000000002</v>
          </cell>
          <cell r="K472">
            <v>1.8429716453688984E-2</v>
          </cell>
          <cell r="L472">
            <v>0.93484848484848504</v>
          </cell>
          <cell r="M472">
            <v>11.252184012523356</v>
          </cell>
          <cell r="N472">
            <v>6.7077601358302846E-3</v>
          </cell>
          <cell r="O472">
            <v>1.6432828706551061E-2</v>
          </cell>
        </row>
        <row r="473">
          <cell r="A473" t="str">
            <v>Toshiba</v>
          </cell>
          <cell r="B473">
            <v>1337.44</v>
          </cell>
          <cell r="C473">
            <v>1.3486429068990289E-2</v>
          </cell>
          <cell r="D473">
            <v>1225.44</v>
          </cell>
          <cell r="E473">
            <v>1.2683050976303787E-2</v>
          </cell>
          <cell r="F473">
            <v>1410.07</v>
          </cell>
          <cell r="G473">
            <v>1.127854790705338E-2</v>
          </cell>
          <cell r="H473">
            <v>2841.65</v>
          </cell>
          <cell r="I473">
            <v>2.6562756914388499E-2</v>
          </cell>
          <cell r="J473">
            <v>2269.1</v>
          </cell>
          <cell r="K473">
            <v>1.7235654949950819E-2</v>
          </cell>
          <cell r="L473">
            <v>-0.20148505269825634</v>
          </cell>
          <cell r="M473">
            <v>0.69659947362124641</v>
          </cell>
          <cell r="N473">
            <v>-9.3271019644376799E-3</v>
          </cell>
          <cell r="O473">
            <v>3.7492258809605303E-3</v>
          </cell>
        </row>
        <row r="474">
          <cell r="A474" t="str">
            <v>Apple</v>
          </cell>
          <cell r="B474">
            <v>1657.8</v>
          </cell>
          <cell r="C474">
            <v>1.6716863642908916E-2</v>
          </cell>
          <cell r="D474">
            <v>2322.4</v>
          </cell>
          <cell r="E474">
            <v>2.4036360480617504E-2</v>
          </cell>
          <cell r="F474">
            <v>2145.25</v>
          </cell>
          <cell r="G474">
            <v>1.7158938845309998E-2</v>
          </cell>
          <cell r="H474">
            <v>1542.14</v>
          </cell>
          <cell r="I474">
            <v>1.44153889282477E-2</v>
          </cell>
          <cell r="J474">
            <v>1927.1</v>
          </cell>
          <cell r="K474">
            <v>1.4637887556321987E-2</v>
          </cell>
          <cell r="L474">
            <v>0.24962714150466225</v>
          </cell>
          <cell r="M474">
            <v>0.16244420316081554</v>
          </cell>
          <cell r="N474">
            <v>2.2249862807428682E-4</v>
          </cell>
          <cell r="O474">
            <v>-2.0789760865869283E-3</v>
          </cell>
        </row>
        <row r="475">
          <cell r="A475" t="str">
            <v>Sony</v>
          </cell>
          <cell r="B475">
            <v>744.8</v>
          </cell>
          <cell r="C475">
            <v>7.5103872850998668E-3</v>
          </cell>
          <cell r="D475">
            <v>1003.52</v>
          </cell>
          <cell r="E475">
            <v>1.038622479741185E-2</v>
          </cell>
          <cell r="F475">
            <v>1493</v>
          </cell>
          <cell r="G475">
            <v>1.1941869570468628E-2</v>
          </cell>
          <cell r="H475">
            <v>1661</v>
          </cell>
          <cell r="I475">
            <v>1.5526450912251437E-2</v>
          </cell>
          <cell r="J475">
            <v>1563</v>
          </cell>
          <cell r="K475">
            <v>1.1872252737549306E-2</v>
          </cell>
          <cell r="L475">
            <v>-5.9000602046959671E-2</v>
          </cell>
          <cell r="M475">
            <v>1.0985499462943071</v>
          </cell>
          <cell r="N475">
            <v>-3.6541981747021304E-3</v>
          </cell>
          <cell r="O475">
            <v>4.3618654524494394E-3</v>
          </cell>
        </row>
        <row r="476">
          <cell r="A476" t="str">
            <v>Fujitsu</v>
          </cell>
          <cell r="B476">
            <v>666.36</v>
          </cell>
          <cell r="C476">
            <v>6.7194168519054071E-3</v>
          </cell>
          <cell r="D476">
            <v>614</v>
          </cell>
          <cell r="E476">
            <v>6.3547732238628781E-3</v>
          </cell>
          <cell r="F476">
            <v>667.23</v>
          </cell>
          <cell r="G476">
            <v>5.3368878991987834E-3</v>
          </cell>
          <cell r="H476">
            <v>619.84</v>
          </cell>
          <cell r="I476">
            <v>5.7940489665562495E-3</v>
          </cell>
          <cell r="J476">
            <v>1412.04</v>
          </cell>
          <cell r="K476">
            <v>1.0725589095028229E-2</v>
          </cell>
          <cell r="L476">
            <v>1.2780717604543108</v>
          </cell>
          <cell r="M476">
            <v>1.1190347559877543</v>
          </cell>
          <cell r="N476">
            <v>4.9315401284719795E-3</v>
          </cell>
          <cell r="O476">
            <v>4.0061722431228219E-3</v>
          </cell>
        </row>
        <row r="477">
          <cell r="A477" t="str">
            <v>Others</v>
          </cell>
          <cell r="B477">
            <v>55685.75</v>
          </cell>
          <cell r="C477">
            <v>0.5615219505387351</v>
          </cell>
          <cell r="D477">
            <v>49577.69</v>
          </cell>
          <cell r="E477">
            <v>0.51311885490712428</v>
          </cell>
          <cell r="F477">
            <v>52584.2</v>
          </cell>
          <cell r="G477">
            <v>0.42059856521596556</v>
          </cell>
          <cell r="H477">
            <v>50411.7</v>
          </cell>
          <cell r="I477">
            <v>0.4712310568652292</v>
          </cell>
          <cell r="J477">
            <v>44256.59</v>
          </cell>
          <cell r="K477">
            <v>0.33616469723742637</v>
          </cell>
          <cell r="L477">
            <v>-0.12209685450004637</v>
          </cell>
          <cell r="M477">
            <v>-0.20524389094157824</v>
          </cell>
          <cell r="N477">
            <v>-0.13506635962780283</v>
          </cell>
          <cell r="O477">
            <v>-0.22535725330130874</v>
          </cell>
        </row>
        <row r="478">
          <cell r="A478" t="str">
            <v>Total</v>
          </cell>
          <cell r="B478">
            <v>99169.32</v>
          </cell>
          <cell r="C478">
            <v>1</v>
          </cell>
          <cell r="D478">
            <v>96620.284999999989</v>
          </cell>
          <cell r="E478">
            <v>1</v>
          </cell>
          <cell r="F478">
            <v>125022.3</v>
          </cell>
          <cell r="G478">
            <v>1</v>
          </cell>
          <cell r="H478">
            <v>106978.73</v>
          </cell>
          <cell r="I478">
            <v>1</v>
          </cell>
          <cell r="J478">
            <v>131651.51</v>
          </cell>
          <cell r="K478">
            <v>1</v>
          </cell>
          <cell r="L478">
            <v>0.23063257527921688</v>
          </cell>
          <cell r="M478">
            <v>0.32754273196589434</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Acer</v>
          </cell>
          <cell r="B486">
            <v>13.457820964647128</v>
          </cell>
          <cell r="C486">
            <v>0.15584210568731666</v>
          </cell>
          <cell r="D486">
            <v>12.780128648467189</v>
          </cell>
          <cell r="E486">
            <v>0.15166039166686779</v>
          </cell>
          <cell r="F486">
            <v>24.94471407275573</v>
          </cell>
          <cell r="G486">
            <v>0.22098543248712801</v>
          </cell>
          <cell r="H486">
            <v>16.635333376384207</v>
          </cell>
          <cell r="I486">
            <v>0.17803247016042889</v>
          </cell>
          <cell r="J486">
            <v>29.8775638366082</v>
          </cell>
          <cell r="K486">
            <v>0.25347844617519494</v>
          </cell>
          <cell r="L486">
            <v>0.79603036263901283</v>
          </cell>
          <cell r="M486">
            <v>1.2200892637147374</v>
          </cell>
          <cell r="N486">
            <v>7.5445976014766047E-2</v>
          </cell>
          <cell r="O486">
            <v>9.7636340487878281E-2</v>
          </cell>
        </row>
        <row r="487">
          <cell r="A487" t="str">
            <v>Hewlett-Packard</v>
          </cell>
          <cell r="B487">
            <v>14.13318617689578</v>
          </cell>
          <cell r="C487">
            <v>0.16366286189006876</v>
          </cell>
          <cell r="D487">
            <v>13.944406669116004</v>
          </cell>
          <cell r="E487">
            <v>0.16547675185209199</v>
          </cell>
          <cell r="F487">
            <v>23.873666526337882</v>
          </cell>
          <cell r="G487">
            <v>0.21149701323449241</v>
          </cell>
          <cell r="H487">
            <v>13.218470513220032</v>
          </cell>
          <cell r="I487">
            <v>0.14146497121315055</v>
          </cell>
          <cell r="J487">
            <v>20.901558111753076</v>
          </cell>
          <cell r="K487">
            <v>0.17732685642582727</v>
          </cell>
          <cell r="L487">
            <v>0.58123877424767478</v>
          </cell>
          <cell r="M487">
            <v>0.47889922697840692</v>
          </cell>
          <cell r="N487">
            <v>3.586188521267672E-2</v>
          </cell>
          <cell r="O487">
            <v>1.3663994535758506E-2</v>
          </cell>
        </row>
        <row r="488">
          <cell r="A488" t="str">
            <v>Dell</v>
          </cell>
          <cell r="B488">
            <v>6.2584124457878838</v>
          </cell>
          <cell r="C488">
            <v>7.2472666739542016E-2</v>
          </cell>
          <cell r="D488">
            <v>7.0170760504091136</v>
          </cell>
          <cell r="E488">
            <v>8.3270875547006518E-2</v>
          </cell>
          <cell r="F488">
            <v>8.667663199660737</v>
          </cell>
          <cell r="G488">
            <v>7.678690143503368E-2</v>
          </cell>
          <cell r="H488">
            <v>7.4085664938039493</v>
          </cell>
          <cell r="I488">
            <v>7.9286982917464693E-2</v>
          </cell>
          <cell r="J488">
            <v>9.3701656165079719</v>
          </cell>
          <cell r="K488">
            <v>7.9495605259706198E-2</v>
          </cell>
          <cell r="L488">
            <v>0.26477445054243343</v>
          </cell>
          <cell r="M488">
            <v>0.49721126526494741</v>
          </cell>
          <cell r="N488">
            <v>2.0862234224150455E-4</v>
          </cell>
          <cell r="O488">
            <v>7.022938520164182E-3</v>
          </cell>
        </row>
        <row r="489">
          <cell r="A489" t="str">
            <v>FTEC</v>
          </cell>
          <cell r="B489">
            <v>1.9820719542646865</v>
          </cell>
          <cell r="C489">
            <v>2.2952472602200558E-2</v>
          </cell>
          <cell r="D489">
            <v>3.1769927517166989</v>
          </cell>
          <cell r="E489">
            <v>3.7701026202576073E-2</v>
          </cell>
          <cell r="F489">
            <v>3.7129964483553763</v>
          </cell>
          <cell r="G489">
            <v>3.2893466871169376E-2</v>
          </cell>
          <cell r="H489">
            <v>5.2445796748398026</v>
          </cell>
          <cell r="I489">
            <v>5.6127848678428807E-2</v>
          </cell>
          <cell r="J489">
            <v>6.9457390015512992</v>
          </cell>
          <cell r="K489">
            <v>5.892699750487896E-2</v>
          </cell>
          <cell r="L489">
            <v>0.32436523652650173</v>
          </cell>
          <cell r="M489">
            <v>2.5042819644396035</v>
          </cell>
          <cell r="N489">
            <v>2.7991488264501527E-3</v>
          </cell>
          <cell r="O489">
            <v>3.5974524902678398E-2</v>
          </cell>
        </row>
        <row r="490">
          <cell r="A490" t="str">
            <v>Apple</v>
          </cell>
          <cell r="B490">
            <v>2.1914930214220001</v>
          </cell>
          <cell r="C490">
            <v>2.5377576946121846E-2</v>
          </cell>
          <cell r="D490">
            <v>2.7889927648714776</v>
          </cell>
          <cell r="E490">
            <v>3.3096672710505134E-2</v>
          </cell>
          <cell r="F490">
            <v>2.9428436348697296</v>
          </cell>
          <cell r="G490">
            <v>2.6070676596929028E-2</v>
          </cell>
          <cell r="H490">
            <v>2.5594105438754431</v>
          </cell>
          <cell r="I490">
            <v>2.7390985859511042E-2</v>
          </cell>
          <cell r="J490">
            <v>3.3464668342783779</v>
          </cell>
          <cell r="K490">
            <v>2.8391110398711939E-2</v>
          </cell>
          <cell r="L490">
            <v>0.30751467062848747</v>
          </cell>
          <cell r="M490">
            <v>0.5270260053609237</v>
          </cell>
          <cell r="N490">
            <v>1.0001245392008973E-3</v>
          </cell>
          <cell r="O490">
            <v>3.0135334525900927E-3</v>
          </cell>
        </row>
        <row r="491">
          <cell r="A491" t="str">
            <v>Twinhead</v>
          </cell>
          <cell r="B491">
            <v>3.7022001945065051</v>
          </cell>
          <cell r="C491">
            <v>4.2871626506514104E-2</v>
          </cell>
          <cell r="D491">
            <v>3.2292946196953354</v>
          </cell>
          <cell r="E491">
            <v>3.8321686760910925E-2</v>
          </cell>
          <cell r="F491">
            <v>2.6559857006546688</v>
          </cell>
          <cell r="G491">
            <v>2.3529399736830058E-2</v>
          </cell>
          <cell r="H491">
            <v>2.8217283403060955</v>
          </cell>
          <cell r="I491">
            <v>3.0198328772872023E-2</v>
          </cell>
          <cell r="J491">
            <v>3.2308103535893875</v>
          </cell>
          <cell r="K491">
            <v>2.7409891676346897E-2</v>
          </cell>
          <cell r="L491">
            <v>0.14497569005488153</v>
          </cell>
          <cell r="M491">
            <v>-0.12732694510053444</v>
          </cell>
          <cell r="N491">
            <v>-2.7884370965251259E-3</v>
          </cell>
          <cell r="O491">
            <v>-1.5461734830167207E-2</v>
          </cell>
        </row>
        <row r="492">
          <cell r="A492" t="str">
            <v>Sony</v>
          </cell>
          <cell r="B492">
            <v>1.6557556577736889</v>
          </cell>
          <cell r="C492">
            <v>1.9173716821540846E-2</v>
          </cell>
          <cell r="D492">
            <v>2.0392059880554605</v>
          </cell>
          <cell r="E492">
            <v>2.4199034872391979E-2</v>
          </cell>
          <cell r="F492">
            <v>3.0845657186779398</v>
          </cell>
          <cell r="G492">
            <v>2.7326193733424892E-2</v>
          </cell>
          <cell r="H492">
            <v>3.4653301911772485</v>
          </cell>
          <cell r="I492">
            <v>3.7086199590843E-2</v>
          </cell>
          <cell r="J492">
            <v>3.2028059805285123</v>
          </cell>
          <cell r="K492">
            <v>2.7172305204825966E-2</v>
          </cell>
          <cell r="L492">
            <v>-7.5757343792843823E-2</v>
          </cell>
          <cell r="M492">
            <v>0.93434699467370108</v>
          </cell>
          <cell r="N492">
            <v>-9.9138943860170338E-3</v>
          </cell>
          <cell r="O492">
            <v>7.9985883832851198E-3</v>
          </cell>
        </row>
        <row r="493">
          <cell r="A493" t="str">
            <v>ASUS</v>
          </cell>
          <cell r="B493">
            <v>0.25902364831121039</v>
          </cell>
          <cell r="C493">
            <v>2.9995042200123686E-3</v>
          </cell>
          <cell r="D493">
            <v>1.4051893564682048</v>
          </cell>
          <cell r="E493">
            <v>1.6675228710913002E-2</v>
          </cell>
          <cell r="F493">
            <v>2.4548413952132311</v>
          </cell>
          <cell r="G493">
            <v>2.1747460637401905E-2</v>
          </cell>
          <cell r="H493">
            <v>1.4922415664883755</v>
          </cell>
          <cell r="I493">
            <v>1.5970070821372251E-2</v>
          </cell>
          <cell r="J493">
            <v>2.7202899860917942</v>
          </cell>
          <cell r="K493">
            <v>2.3078684814844964E-2</v>
          </cell>
          <cell r="L493">
            <v>0.82295551014124979</v>
          </cell>
          <cell r="M493">
            <v>9.5020912330886258</v>
          </cell>
          <cell r="N493">
            <v>7.1086139934727136E-3</v>
          </cell>
          <cell r="O493">
            <v>2.0079180594832595E-2</v>
          </cell>
        </row>
        <row r="494">
          <cell r="A494" t="str">
            <v>Toshiba</v>
          </cell>
          <cell r="B494">
            <v>2.1811181390458669</v>
          </cell>
          <cell r="C494">
            <v>2.5257435392745397E-2</v>
          </cell>
          <cell r="D494">
            <v>2.0272888421163406</v>
          </cell>
          <cell r="E494">
            <v>2.4057615402338764E-2</v>
          </cell>
          <cell r="F494">
            <v>2.3406900712979404</v>
          </cell>
          <cell r="G494">
            <v>2.0736193095476061E-2</v>
          </cell>
          <cell r="H494">
            <v>4.0431466757902541</v>
          </cell>
          <cell r="I494">
            <v>4.3270030941112474E-2</v>
          </cell>
          <cell r="J494">
            <v>2.4845682170749974</v>
          </cell>
          <cell r="K494">
            <v>2.1078843460081115E-2</v>
          </cell>
          <cell r="L494">
            <v>-0.38548649942575341</v>
          </cell>
          <cell r="M494">
            <v>0.13912592472495566</v>
          </cell>
          <cell r="N494">
            <v>-2.2191187481031358E-2</v>
          </cell>
          <cell r="O494">
            <v>-4.1785919326642815E-3</v>
          </cell>
        </row>
        <row r="495">
          <cell r="A495" t="str">
            <v>Fujitsu</v>
          </cell>
          <cell r="B495">
            <v>1.2069600946247865</v>
          </cell>
          <cell r="C495">
            <v>1.3976646228316177E-2</v>
          </cell>
          <cell r="D495">
            <v>1.1674898050461733</v>
          </cell>
          <cell r="E495">
            <v>1.3854474080087923E-2</v>
          </cell>
          <cell r="F495">
            <v>1.1566962102096532</v>
          </cell>
          <cell r="G495">
            <v>1.0247181487984227E-2</v>
          </cell>
          <cell r="H495">
            <v>1.1212543957527936</v>
          </cell>
          <cell r="I495">
            <v>1.1999740867080689E-2</v>
          </cell>
          <cell r="J495">
            <v>1.9775103562640419</v>
          </cell>
          <cell r="K495">
            <v>1.6777012180189513E-2</v>
          </cell>
          <cell r="L495">
            <v>0.7636589553224189</v>
          </cell>
          <cell r="M495">
            <v>0.63842231824474704</v>
          </cell>
          <cell r="N495">
            <v>4.7772713131088249E-3</v>
          </cell>
          <cell r="O495">
            <v>2.8003659518733362E-3</v>
          </cell>
        </row>
        <row r="496">
          <cell r="A496" t="str">
            <v>Others</v>
          </cell>
          <cell r="B496">
            <v>39.327444913917752</v>
          </cell>
          <cell r="C496">
            <v>0.45541338696562134</v>
          </cell>
          <cell r="D496">
            <v>34.692005474997885</v>
          </cell>
          <cell r="E496">
            <v>0.41168624219430988</v>
          </cell>
          <cell r="F496">
            <v>37.044787002040849</v>
          </cell>
          <cell r="G496">
            <v>0.32818008068413029</v>
          </cell>
          <cell r="H496">
            <v>35.429822320256669</v>
          </cell>
          <cell r="I496">
            <v>0.37917237017773558</v>
          </cell>
          <cell r="J496">
            <v>33.812755989727421</v>
          </cell>
          <cell r="K496">
            <v>0.28686424689939211</v>
          </cell>
          <cell r="L496">
            <v>-4.5641389784918718E-2</v>
          </cell>
          <cell r="M496">
            <v>-0.14022494815671882</v>
          </cell>
          <cell r="N496">
            <v>-9.2308123278343479E-2</v>
          </cell>
          <cell r="O496">
            <v>-0.16854914006622923</v>
          </cell>
        </row>
        <row r="497">
          <cell r="A497" t="str">
            <v>Total</v>
          </cell>
          <cell r="B497">
            <v>86.355487211197286</v>
          </cell>
          <cell r="C497">
            <v>1</v>
          </cell>
          <cell r="D497">
            <v>84.268070970959883</v>
          </cell>
          <cell r="E497">
            <v>1</v>
          </cell>
          <cell r="F497">
            <v>112.87944998007374</v>
          </cell>
          <cell r="G497">
            <v>1</v>
          </cell>
          <cell r="H497">
            <v>93.439884091894868</v>
          </cell>
          <cell r="I497">
            <v>1</v>
          </cell>
          <cell r="J497">
            <v>117.87023428397509</v>
          </cell>
          <cell r="K497">
            <v>1</v>
          </cell>
          <cell r="L497">
            <v>0.26145527072843788</v>
          </cell>
          <cell r="M497">
            <v>0.36494203310674456</v>
          </cell>
          <cell r="N497">
            <v>0</v>
          </cell>
          <cell r="O497">
            <v>0</v>
          </cell>
        </row>
        <row r="498">
          <cell r="A498" t="str">
            <v>*Historical data for Lenovo includes IBM PCD - for your internal analysis only</v>
          </cell>
        </row>
      </sheetData>
      <sheetData sheetId="13" refreshError="1">
        <row r="460">
          <cell r="A460" t="str">
            <v>IDC PC Tracker</v>
          </cell>
          <cell r="M460" t="str">
            <v>( Top )</v>
          </cell>
          <cell r="N460" t="str">
            <v xml:space="preserve"> ( Contents Page )</v>
          </cell>
        </row>
        <row r="461">
          <cell r="A461" t="str">
            <v>New Zealand</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Hewlett-Packard</v>
          </cell>
          <cell r="B467">
            <v>13952.41</v>
          </cell>
          <cell r="C467">
            <v>0.28978327954749278</v>
          </cell>
          <cell r="D467">
            <v>14739.91</v>
          </cell>
          <cell r="E467">
            <v>0.31178809448717631</v>
          </cell>
          <cell r="F467">
            <v>19598.96</v>
          </cell>
          <cell r="G467">
            <v>0.32236101843196924</v>
          </cell>
          <cell r="H467">
            <v>17313.349999999999</v>
          </cell>
          <cell r="I467">
            <v>0.35601146089854624</v>
          </cell>
          <cell r="J467">
            <v>15426.09</v>
          </cell>
          <cell r="K467">
            <v>0.30913735429988193</v>
          </cell>
          <cell r="L467">
            <v>-0.10900605602035418</v>
          </cell>
          <cell r="M467">
            <v>0.10562189614554041</v>
          </cell>
          <cell r="N467">
            <v>-4.6874106598664311E-2</v>
          </cell>
          <cell r="O467">
            <v>1.935407475238915E-2</v>
          </cell>
        </row>
        <row r="468">
          <cell r="A468" t="str">
            <v>Acer</v>
          </cell>
          <cell r="B468">
            <v>5674.02</v>
          </cell>
          <cell r="C468">
            <v>0.11784602974095981</v>
          </cell>
          <cell r="D468">
            <v>8481.8700000000008</v>
          </cell>
          <cell r="E468">
            <v>0.17941399133291494</v>
          </cell>
          <cell r="F468">
            <v>12543.11</v>
          </cell>
          <cell r="G468">
            <v>0.20630736089589541</v>
          </cell>
          <cell r="H468">
            <v>5455.37</v>
          </cell>
          <cell r="I468">
            <v>0.11217784215314207</v>
          </cell>
          <cell r="J468">
            <v>8208.9500000000007</v>
          </cell>
          <cell r="K468">
            <v>0.16450656547317019</v>
          </cell>
          <cell r="L468">
            <v>0.50474669912398262</v>
          </cell>
          <cell r="M468">
            <v>0.44676085033186341</v>
          </cell>
          <cell r="N468">
            <v>5.2328723320028123E-2</v>
          </cell>
          <cell r="O468">
            <v>4.6660535732210379E-2</v>
          </cell>
        </row>
        <row r="469">
          <cell r="A469" t="str">
            <v>Dell</v>
          </cell>
          <cell r="B469">
            <v>5157.3999999999996</v>
          </cell>
          <cell r="C469">
            <v>0.10711613878449953</v>
          </cell>
          <cell r="D469">
            <v>4614.6499999999996</v>
          </cell>
          <cell r="E469">
            <v>9.7612056669630132E-2</v>
          </cell>
          <cell r="F469">
            <v>7684.64</v>
          </cell>
          <cell r="G469">
            <v>0.12639590961372688</v>
          </cell>
          <cell r="H469">
            <v>3606.45</v>
          </cell>
          <cell r="I469">
            <v>7.4158815778434681E-2</v>
          </cell>
          <cell r="J469">
            <v>4672.5</v>
          </cell>
          <cell r="K469">
            <v>9.3636448897043784E-2</v>
          </cell>
          <cell r="L469">
            <v>0.29559539159006776</v>
          </cell>
          <cell r="M469">
            <v>-9.4020242757978711E-2</v>
          </cell>
          <cell r="N469">
            <v>1.9477633118609103E-2</v>
          </cell>
          <cell r="O469">
            <v>-1.3479689887455751E-2</v>
          </cell>
        </row>
        <row r="470">
          <cell r="A470" t="str">
            <v>NEC</v>
          </cell>
          <cell r="B470">
            <v>5222.01</v>
          </cell>
          <cell r="C470">
            <v>0.10845805015977905</v>
          </cell>
          <cell r="D470">
            <v>1750.67</v>
          </cell>
          <cell r="E470">
            <v>3.7031302319747196E-2</v>
          </cell>
          <cell r="F470">
            <v>1849.24</v>
          </cell>
          <cell r="G470">
            <v>3.0416047061942821E-2</v>
          </cell>
          <cell r="H470">
            <v>2386.5100000000002</v>
          </cell>
          <cell r="I470">
            <v>4.9073397785465538E-2</v>
          </cell>
          <cell r="J470">
            <v>4410.4799999999996</v>
          </cell>
          <cell r="K470">
            <v>8.8385593393565248E-2</v>
          </cell>
          <cell r="L470">
            <v>0.8480877934724762</v>
          </cell>
          <cell r="M470">
            <v>-0.15540567712432585</v>
          </cell>
          <cell r="N470">
            <v>3.9312195608099711E-2</v>
          </cell>
          <cell r="O470">
            <v>-2.0072456766213803E-2</v>
          </cell>
        </row>
        <row r="471">
          <cell r="A471" t="str">
            <v>Toshiba</v>
          </cell>
          <cell r="B471">
            <v>1983.32</v>
          </cell>
          <cell r="C471">
            <v>4.1192379953866994E-2</v>
          </cell>
          <cell r="D471">
            <v>1740.56</v>
          </cell>
          <cell r="E471">
            <v>3.681744907130366E-2</v>
          </cell>
          <cell r="F471">
            <v>3537.68</v>
          </cell>
          <cell r="G471">
            <v>5.8187277676285322E-2</v>
          </cell>
          <cell r="H471">
            <v>4296.93</v>
          </cell>
          <cell r="I471">
            <v>8.8357038162966181E-2</v>
          </cell>
          <cell r="J471">
            <v>2719.48</v>
          </cell>
          <cell r="K471">
            <v>5.4498116649873224E-2</v>
          </cell>
          <cell r="L471">
            <v>-0.36711093734363842</v>
          </cell>
          <cell r="M471">
            <v>0.37117560454187926</v>
          </cell>
          <cell r="N471">
            <v>-3.3858921513092957E-2</v>
          </cell>
          <cell r="O471">
            <v>1.330573669600623E-2</v>
          </cell>
        </row>
        <row r="472">
          <cell r="A472" t="str">
            <v>ASUS</v>
          </cell>
          <cell r="B472">
            <v>1829.7</v>
          </cell>
          <cell r="C472">
            <v>3.8001783676658553E-2</v>
          </cell>
          <cell r="D472">
            <v>1809.47</v>
          </cell>
          <cell r="E472">
            <v>3.8275077889329781E-2</v>
          </cell>
          <cell r="F472">
            <v>3226.2</v>
          </cell>
          <cell r="G472">
            <v>5.3064097159503318E-2</v>
          </cell>
          <cell r="H472">
            <v>2438.4</v>
          </cell>
          <cell r="I472">
            <v>5.0140402998554025E-2</v>
          </cell>
          <cell r="J472">
            <v>1681.8</v>
          </cell>
          <cell r="K472">
            <v>3.3703109631899035E-2</v>
          </cell>
          <cell r="L472">
            <v>-0.3102854330708662</v>
          </cell>
          <cell r="M472">
            <v>-8.0832923430070536E-2</v>
          </cell>
          <cell r="N472">
            <v>-1.643729336665499E-2</v>
          </cell>
          <cell r="O472">
            <v>-4.2986740447595179E-3</v>
          </cell>
        </row>
        <row r="473">
          <cell r="A473" t="str">
            <v>Apple</v>
          </cell>
          <cell r="B473">
            <v>1909.15</v>
          </cell>
          <cell r="C473">
            <v>3.9651913049293698E-2</v>
          </cell>
          <cell r="D473">
            <v>1778.83</v>
          </cell>
          <cell r="E473">
            <v>3.7626960823819396E-2</v>
          </cell>
          <cell r="F473">
            <v>1168.33</v>
          </cell>
          <cell r="G473">
            <v>1.9216532339706934E-2</v>
          </cell>
          <cell r="H473">
            <v>1338.22</v>
          </cell>
          <cell r="I473">
            <v>2.7517589444194947E-2</v>
          </cell>
          <cell r="J473">
            <v>1529.96</v>
          </cell>
          <cell r="K473">
            <v>3.0660250691176269E-2</v>
          </cell>
          <cell r="L473">
            <v>0.14327987924257601</v>
          </cell>
          <cell r="M473">
            <v>-0.19861718565853914</v>
          </cell>
          <cell r="N473">
            <v>3.1426612469813223E-3</v>
          </cell>
          <cell r="O473">
            <v>-8.991662358117429E-3</v>
          </cell>
        </row>
        <row r="474">
          <cell r="A474" t="str">
            <v>Sony</v>
          </cell>
          <cell r="B474">
            <v>605.73</v>
          </cell>
          <cell r="C474">
            <v>1.258065279907219E-2</v>
          </cell>
          <cell r="D474">
            <v>755.17</v>
          </cell>
          <cell r="E474">
            <v>1.5973843484382258E-2</v>
          </cell>
          <cell r="F474">
            <v>471.4</v>
          </cell>
          <cell r="G474">
            <v>7.753522844519827E-3</v>
          </cell>
          <cell r="H474">
            <v>909.36</v>
          </cell>
          <cell r="I474">
            <v>1.869901446471665E-2</v>
          </cell>
          <cell r="J474">
            <v>1052.3800000000001</v>
          </cell>
          <cell r="K474">
            <v>2.1089593598773881E-2</v>
          </cell>
          <cell r="L474">
            <v>0.15727544646784564</v>
          </cell>
          <cell r="M474">
            <v>0.73737473791953523</v>
          </cell>
          <cell r="N474">
            <v>2.3905791340572309E-3</v>
          </cell>
          <cell r="O474">
            <v>8.5089407997016916E-3</v>
          </cell>
        </row>
        <row r="475">
          <cell r="A475" t="str">
            <v>Fujitsu</v>
          </cell>
          <cell r="B475">
            <v>0</v>
          </cell>
          <cell r="C475">
            <v>0</v>
          </cell>
          <cell r="D475">
            <v>125</v>
          </cell>
          <cell r="E475">
            <v>2.6440807176500423E-3</v>
          </cell>
          <cell r="F475">
            <v>130.69999999999999</v>
          </cell>
          <cell r="G475">
            <v>2.1497357568492602E-3</v>
          </cell>
          <cell r="H475">
            <v>68.650000000000006</v>
          </cell>
          <cell r="I475">
            <v>1.4116382323862916E-3</v>
          </cell>
          <cell r="J475">
            <v>77.400000000000006</v>
          </cell>
          <cell r="K475">
            <v>1.5510885274759101E-3</v>
          </cell>
          <cell r="L475">
            <v>0.1274581209031318</v>
          </cell>
          <cell r="M475" t="str">
            <v>N/A</v>
          </cell>
          <cell r="N475">
            <v>1.3945029508961849E-4</v>
          </cell>
          <cell r="O475">
            <v>1.5510885274759101E-3</v>
          </cell>
        </row>
        <row r="476">
          <cell r="A476" t="str">
            <v>Total Peripherals</v>
          </cell>
          <cell r="B476">
            <v>45.95</v>
          </cell>
          <cell r="C476">
            <v>9.5435424383366705E-4</v>
          </cell>
          <cell r="D476">
            <v>38</v>
          </cell>
          <cell r="E476">
            <v>8.038005381656129E-4</v>
          </cell>
          <cell r="F476">
            <v>30.9</v>
          </cell>
          <cell r="G476">
            <v>5.0823898153513501E-4</v>
          </cell>
          <cell r="H476">
            <v>20.2</v>
          </cell>
          <cell r="I476">
            <v>4.1536915213697144E-4</v>
          </cell>
          <cell r="J476">
            <v>29.65</v>
          </cell>
          <cell r="K476">
            <v>5.9418313746331685E-4</v>
          </cell>
          <cell r="L476">
            <v>0.46782178217821779</v>
          </cell>
          <cell r="M476">
            <v>-0.35473340587595215</v>
          </cell>
          <cell r="N476">
            <v>1.7881398532634541E-4</v>
          </cell>
          <cell r="O476">
            <v>-3.601711063703502E-4</v>
          </cell>
        </row>
        <row r="477">
          <cell r="A477" t="str">
            <v>Others</v>
          </cell>
          <cell r="B477">
            <v>11768.05</v>
          </cell>
          <cell r="C477">
            <v>0.24441541804454364</v>
          </cell>
          <cell r="D477">
            <v>11441.28</v>
          </cell>
          <cell r="E477">
            <v>0.24201334266588076</v>
          </cell>
          <cell r="F477">
            <v>10557.01</v>
          </cell>
          <cell r="G477">
            <v>0.17364025923806592</v>
          </cell>
          <cell r="H477">
            <v>10798</v>
          </cell>
          <cell r="I477">
            <v>0.22203743092945633</v>
          </cell>
          <cell r="J477">
            <v>10091.75</v>
          </cell>
          <cell r="K477">
            <v>0.2022376956996772</v>
          </cell>
          <cell r="L477">
            <v>-6.5405630672346726E-2</v>
          </cell>
          <cell r="M477">
            <v>-0.14244501000590548</v>
          </cell>
          <cell r="N477">
            <v>-1.9799735229779125E-2</v>
          </cell>
          <cell r="O477">
            <v>-4.2177722344866442E-2</v>
          </cell>
        </row>
        <row r="478">
          <cell r="A478" t="str">
            <v>Total</v>
          </cell>
          <cell r="B478">
            <v>48147.74</v>
          </cell>
          <cell r="C478">
            <v>1</v>
          </cell>
          <cell r="D478">
            <v>47275.41</v>
          </cell>
          <cell r="E478">
            <v>1</v>
          </cell>
          <cell r="F478">
            <v>60798.17</v>
          </cell>
          <cell r="G478">
            <v>1</v>
          </cell>
          <cell r="H478">
            <v>48631.44</v>
          </cell>
          <cell r="I478">
            <v>1</v>
          </cell>
          <cell r="J478">
            <v>49900.44</v>
          </cell>
          <cell r="K478">
            <v>1</v>
          </cell>
          <cell r="L478">
            <v>2.609423039909986E-2</v>
          </cell>
          <cell r="M478">
            <v>3.6402539350756768E-2</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Hewlett-Packard</v>
          </cell>
          <cell r="B486">
            <v>17.095724768053408</v>
          </cell>
          <cell r="C486">
            <v>0.30695925859480155</v>
          </cell>
          <cell r="D486">
            <v>18.218938063224147</v>
          </cell>
          <cell r="E486">
            <v>0.33111343973288004</v>
          </cell>
          <cell r="F486">
            <v>22.215273905170033</v>
          </cell>
          <cell r="G486">
            <v>0.3325433892832238</v>
          </cell>
          <cell r="H486">
            <v>22.242121211322324</v>
          </cell>
          <cell r="I486">
            <v>0.37821925230064218</v>
          </cell>
          <cell r="J486">
            <v>17.539520280547798</v>
          </cell>
          <cell r="K486">
            <v>0.31261980972045034</v>
          </cell>
          <cell r="L486">
            <v>-0.21142771798135307</v>
          </cell>
          <cell r="M486">
            <v>2.5959444160197576E-2</v>
          </cell>
          <cell r="N486">
            <v>-6.5599442580191847E-2</v>
          </cell>
          <cell r="O486">
            <v>5.6605511256487828E-3</v>
          </cell>
        </row>
        <row r="487">
          <cell r="A487" t="str">
            <v>Acer</v>
          </cell>
          <cell r="B487">
            <v>5.7570371040561845</v>
          </cell>
          <cell r="C487">
            <v>0.10336946020949937</v>
          </cell>
          <cell r="D487">
            <v>8.9899299885567139</v>
          </cell>
          <cell r="E487">
            <v>0.1633842011613936</v>
          </cell>
          <cell r="F487">
            <v>11.918495051147357</v>
          </cell>
          <cell r="G487">
            <v>0.17840953734725226</v>
          </cell>
          <cell r="H487">
            <v>5.0494307770223381</v>
          </cell>
          <cell r="I487">
            <v>8.5863749904261016E-2</v>
          </cell>
          <cell r="J487">
            <v>7.7408577449807199</v>
          </cell>
          <cell r="K487">
            <v>0.13797101839739523</v>
          </cell>
          <cell r="L487">
            <v>0.53301591541879167</v>
          </cell>
          <cell r="M487">
            <v>0.34459056022529588</v>
          </cell>
          <cell r="N487">
            <v>5.2107268493134212E-2</v>
          </cell>
          <cell r="O487">
            <v>3.4601558187895856E-2</v>
          </cell>
        </row>
        <row r="488">
          <cell r="A488" t="str">
            <v>NEC</v>
          </cell>
          <cell r="B488">
            <v>5.2707880679375094</v>
          </cell>
          <cell r="C488">
            <v>9.4638701751200885E-2</v>
          </cell>
          <cell r="D488">
            <v>2.4263682091260192</v>
          </cell>
          <cell r="E488">
            <v>4.409714336775393E-2</v>
          </cell>
          <cell r="F488">
            <v>2.4104711570362176</v>
          </cell>
          <cell r="G488">
            <v>3.6082663295172304E-2</v>
          </cell>
          <cell r="H488">
            <v>2.9424183377272093</v>
          </cell>
          <cell r="I488">
            <v>5.0034763010120352E-2</v>
          </cell>
          <cell r="J488">
            <v>5.8062137189203566</v>
          </cell>
          <cell r="K488">
            <v>0.10348843063958985</v>
          </cell>
          <cell r="L488">
            <v>0.97327947711378382</v>
          </cell>
          <cell r="M488">
            <v>0.10158360459223736</v>
          </cell>
          <cell r="N488">
            <v>5.3453667629469494E-2</v>
          </cell>
          <cell r="O488">
            <v>8.8497288883889608E-3</v>
          </cell>
        </row>
        <row r="489">
          <cell r="A489" t="str">
            <v>Toshiba</v>
          </cell>
          <cell r="B489">
            <v>3.2284784459653153</v>
          </cell>
          <cell r="C489">
            <v>5.7968373006022075E-2</v>
          </cell>
          <cell r="D489">
            <v>2.8261775497067654</v>
          </cell>
          <cell r="E489">
            <v>5.1363332293674131E-2</v>
          </cell>
          <cell r="F489">
            <v>6.3980321468067451</v>
          </cell>
          <cell r="G489">
            <v>9.5772994018632651E-2</v>
          </cell>
          <cell r="H489">
            <v>7.3758935756903012</v>
          </cell>
          <cell r="I489">
            <v>0.12542441104163213</v>
          </cell>
          <cell r="J489">
            <v>4.7961584031378806</v>
          </cell>
          <cell r="K489">
            <v>8.548546957928968E-2</v>
          </cell>
          <cell r="L489">
            <v>-0.34975222270760409</v>
          </cell>
          <cell r="M489">
            <v>0.48557857312992803</v>
          </cell>
          <cell r="N489">
            <v>-3.9938941462342448E-2</v>
          </cell>
          <cell r="O489">
            <v>2.7517096573267605E-2</v>
          </cell>
        </row>
        <row r="490">
          <cell r="A490" t="str">
            <v>Dell</v>
          </cell>
          <cell r="B490">
            <v>5.5764998516554396</v>
          </cell>
          <cell r="C490">
            <v>0.10012785554531846</v>
          </cell>
          <cell r="D490">
            <v>4.7534033686167927</v>
          </cell>
          <cell r="E490">
            <v>8.6388994482482731E-2</v>
          </cell>
          <cell r="F490">
            <v>7.2537634089024046</v>
          </cell>
          <cell r="G490">
            <v>0.10858254907645597</v>
          </cell>
          <cell r="H490">
            <v>3.5496962258914948</v>
          </cell>
          <cell r="I490">
            <v>6.0361304557933183E-2</v>
          </cell>
          <cell r="J490">
            <v>4.5106502288071928</v>
          </cell>
          <cell r="K490">
            <v>8.0396646754877454E-2</v>
          </cell>
          <cell r="L490">
            <v>0.27071443350743563</v>
          </cell>
          <cell r="M490">
            <v>-0.19113236818823531</v>
          </cell>
          <cell r="N490">
            <v>2.0035342196944271E-2</v>
          </cell>
          <cell r="O490">
            <v>-1.9731208790441004E-2</v>
          </cell>
        </row>
        <row r="491">
          <cell r="A491" t="str">
            <v>Apple</v>
          </cell>
          <cell r="B491">
            <v>3.0636531818833315</v>
          </cell>
          <cell r="C491">
            <v>5.500888216566626E-2</v>
          </cell>
          <cell r="D491">
            <v>2.3960934773279932</v>
          </cell>
          <cell r="E491">
            <v>4.3546926305274888E-2</v>
          </cell>
          <cell r="F491">
            <v>1.9458668371578658</v>
          </cell>
          <cell r="G491">
            <v>2.9127939447629821E-2</v>
          </cell>
          <cell r="H491">
            <v>2.4299497918690167</v>
          </cell>
          <cell r="I491">
            <v>4.1320420146840911E-2</v>
          </cell>
          <cell r="J491">
            <v>2.5098924710809736</v>
          </cell>
          <cell r="K491">
            <v>4.4735665182264538E-2</v>
          </cell>
          <cell r="L491">
            <v>3.2898901647868239E-2</v>
          </cell>
          <cell r="M491">
            <v>-0.18075176200654097</v>
          </cell>
          <cell r="N491">
            <v>3.4152450354236266E-3</v>
          </cell>
          <cell r="O491">
            <v>-1.0273216983401723E-2</v>
          </cell>
        </row>
        <row r="492">
          <cell r="A492" t="str">
            <v>ASUS</v>
          </cell>
          <cell r="B492">
            <v>2.675046266303569</v>
          </cell>
          <cell r="C492">
            <v>4.8031319511283463E-2</v>
          </cell>
          <cell r="D492">
            <v>2.3746971105707337</v>
          </cell>
          <cell r="E492">
            <v>4.315806584753596E-2</v>
          </cell>
          <cell r="F492">
            <v>3.4384227260160349</v>
          </cell>
          <cell r="G492">
            <v>5.147020702867549E-2</v>
          </cell>
          <cell r="H492">
            <v>2.7938681837102814</v>
          </cell>
          <cell r="I492">
            <v>4.7508721197488425E-2</v>
          </cell>
          <cell r="J492">
            <v>1.9861017151974474</v>
          </cell>
          <cell r="K492">
            <v>3.539975611414465E-2</v>
          </cell>
          <cell r="L492">
            <v>-0.2891211808855324</v>
          </cell>
          <cell r="M492">
            <v>-0.2575449104505092</v>
          </cell>
          <cell r="N492">
            <v>-1.2108965083343776E-2</v>
          </cell>
          <cell r="O492">
            <v>-1.2631563397138813E-2</v>
          </cell>
        </row>
        <row r="493">
          <cell r="A493" t="str">
            <v>Sony</v>
          </cell>
          <cell r="B493">
            <v>1.2473257560556115</v>
          </cell>
          <cell r="C493">
            <v>2.2396136724224237E-2</v>
          </cell>
          <cell r="D493">
            <v>1.7524215348304963</v>
          </cell>
          <cell r="E493">
            <v>3.1848745533141883E-2</v>
          </cell>
          <cell r="F493">
            <v>0.97311902128836048</v>
          </cell>
          <cell r="G493">
            <v>1.4566748035453861E-2</v>
          </cell>
          <cell r="H493">
            <v>1.898098820591092</v>
          </cell>
          <cell r="I493">
            <v>3.2276486127197648E-2</v>
          </cell>
          <cell r="J493">
            <v>1.8329288791384126</v>
          </cell>
          <cell r="K493">
            <v>3.2669643653986669E-2</v>
          </cell>
          <cell r="L493">
            <v>-3.4334324823185214E-2</v>
          </cell>
          <cell r="M493">
            <v>0.46948691650097873</v>
          </cell>
          <cell r="N493">
            <v>3.9315752678902027E-4</v>
          </cell>
          <cell r="O493">
            <v>1.0273506929762432E-2</v>
          </cell>
        </row>
        <row r="494">
          <cell r="A494" t="str">
            <v>Fujitsu</v>
          </cell>
          <cell r="B494">
            <v>0</v>
          </cell>
          <cell r="C494">
            <v>0</v>
          </cell>
          <cell r="D494">
            <v>0.26967350879702473</v>
          </cell>
          <cell r="E494">
            <v>4.9010827520655255E-3</v>
          </cell>
          <cell r="F494">
            <v>0.27772967929223114</v>
          </cell>
          <cell r="G494">
            <v>4.1573725019382977E-3</v>
          </cell>
          <cell r="H494">
            <v>0.14571031635909532</v>
          </cell>
          <cell r="I494">
            <v>2.4777513971002527E-3</v>
          </cell>
          <cell r="J494">
            <v>0.14011939901608828</v>
          </cell>
          <cell r="K494">
            <v>2.4974514215838788E-3</v>
          </cell>
          <cell r="L494">
            <v>-3.8370085816219923E-2</v>
          </cell>
          <cell r="M494" t="str">
            <v>N/A</v>
          </cell>
          <cell r="N494">
            <v>1.9700024483626163E-5</v>
          </cell>
          <cell r="O494">
            <v>2.4974514215838788E-3</v>
          </cell>
        </row>
        <row r="495">
          <cell r="A495" t="str">
            <v>Total Peripherals</v>
          </cell>
          <cell r="B495">
            <v>3.7253285796187474E-2</v>
          </cell>
          <cell r="C495">
            <v>6.6889477593759972E-4</v>
          </cell>
          <cell r="D495">
            <v>2.9213417250750964E-2</v>
          </cell>
          <cell r="E495">
            <v>5.3092858863016605E-4</v>
          </cell>
          <cell r="F495">
            <v>2.8281295479679291E-2</v>
          </cell>
          <cell r="G495">
            <v>4.2334647289422585E-4</v>
          </cell>
          <cell r="H495">
            <v>1.8233113639517136E-2</v>
          </cell>
          <cell r="I495">
            <v>3.1004752389984964E-4</v>
          </cell>
          <cell r="J495">
            <v>2.5615849621061032E-2</v>
          </cell>
          <cell r="K495">
            <v>4.5657018585879255E-4</v>
          </cell>
          <cell r="L495">
            <v>0.40490813184771057</v>
          </cell>
          <cell r="M495">
            <v>-0.31238683854076099</v>
          </cell>
          <cell r="N495">
            <v>1.4652266195894291E-4</v>
          </cell>
          <cell r="O495">
            <v>-2.1232459007880717E-4</v>
          </cell>
        </row>
        <row r="496">
          <cell r="A496" t="str">
            <v>Others</v>
          </cell>
          <cell r="B496">
            <v>11.74198418876307</v>
          </cell>
          <cell r="C496">
            <v>0.21083111771604615</v>
          </cell>
          <cell r="D496">
            <v>10.986335253182673</v>
          </cell>
          <cell r="E496">
            <v>0.19966713993516702</v>
          </cell>
          <cell r="F496">
            <v>9.9446810772048906</v>
          </cell>
          <cell r="G496">
            <v>0.14886325349267143</v>
          </cell>
          <cell r="H496">
            <v>10.362059900097137</v>
          </cell>
          <cell r="I496">
            <v>0.17620309279288421</v>
          </cell>
          <cell r="J496">
            <v>9.2168960666799649</v>
          </cell>
          <cell r="K496">
            <v>0.16427953835055889</v>
          </cell>
          <cell r="L496">
            <v>-0.11051507561797025</v>
          </cell>
          <cell r="M496">
            <v>-0.21504782168754599</v>
          </cell>
          <cell r="N496">
            <v>-1.1923554442325318E-2</v>
          </cell>
          <cell r="O496">
            <v>-4.6551579365487261E-2</v>
          </cell>
        </row>
        <row r="497">
          <cell r="A497" t="str">
            <v>Total</v>
          </cell>
          <cell r="B497">
            <v>55.693790916469624</v>
          </cell>
          <cell r="C497">
            <v>1</v>
          </cell>
          <cell r="D497">
            <v>55.023251481190115</v>
          </cell>
          <cell r="E497">
            <v>1</v>
          </cell>
          <cell r="F497">
            <v>66.804136305501814</v>
          </cell>
          <cell r="G497">
            <v>1</v>
          </cell>
          <cell r="H497">
            <v>58.807480253919799</v>
          </cell>
          <cell r="I497">
            <v>1</v>
          </cell>
          <cell r="J497">
            <v>56.104954757127899</v>
          </cell>
          <cell r="K497">
            <v>1</v>
          </cell>
          <cell r="L497">
            <v>-4.5955471737998188E-2</v>
          </cell>
          <cell r="M497">
            <v>7.3825795280293427E-3</v>
          </cell>
          <cell r="N497">
            <v>0</v>
          </cell>
          <cell r="O497">
            <v>0</v>
          </cell>
        </row>
        <row r="498">
          <cell r="A498" t="str">
            <v>*Historical data for Lenovo includes IBM PCD - for your internal analysis only</v>
          </cell>
        </row>
      </sheetData>
      <sheetData sheetId="14" refreshError="1">
        <row r="460">
          <cell r="A460" t="str">
            <v>IDC PC Tracker</v>
          </cell>
          <cell r="M460" t="str">
            <v>( Top )</v>
          </cell>
          <cell r="N460" t="str">
            <v xml:space="preserve"> ( Contents Page )</v>
          </cell>
        </row>
        <row r="461">
          <cell r="A461" t="str">
            <v>Philippines</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Hewlett-Packard</v>
          </cell>
          <cell r="B467">
            <v>1545.99</v>
          </cell>
          <cell r="C467">
            <v>4.6104771026226524E-2</v>
          </cell>
          <cell r="D467">
            <v>2486.52</v>
          </cell>
          <cell r="E467">
            <v>7.7398880293067532E-2</v>
          </cell>
          <cell r="F467">
            <v>4980.71</v>
          </cell>
          <cell r="G467">
            <v>0.126562168817139</v>
          </cell>
          <cell r="H467">
            <v>4754.2120000000004</v>
          </cell>
          <cell r="I467">
            <v>0.1015451933630466</v>
          </cell>
          <cell r="J467">
            <v>5238.518</v>
          </cell>
          <cell r="K467">
            <v>0.10303609858855949</v>
          </cell>
          <cell r="L467">
            <v>0.10186882705272704</v>
          </cell>
          <cell r="M467">
            <v>2.3884552940187196</v>
          </cell>
          <cell r="N467">
            <v>1.4909052255128868E-3</v>
          </cell>
          <cell r="O467">
            <v>5.6931327562332962E-2</v>
          </cell>
        </row>
        <row r="468">
          <cell r="A468" t="str">
            <v>Acer</v>
          </cell>
          <cell r="B468">
            <v>599.36</v>
          </cell>
          <cell r="C468">
            <v>1.787421365098036E-2</v>
          </cell>
          <cell r="D468">
            <v>1160.52</v>
          </cell>
          <cell r="E468">
            <v>3.6123959814403563E-2</v>
          </cell>
          <cell r="F468">
            <v>1471.8</v>
          </cell>
          <cell r="G468">
            <v>3.7399125840505705E-2</v>
          </cell>
          <cell r="H468">
            <v>1884.6539999999998</v>
          </cell>
          <cell r="I468">
            <v>4.0254316562332346E-2</v>
          </cell>
          <cell r="J468">
            <v>2627.54</v>
          </cell>
          <cell r="K468">
            <v>5.1680927790146679E-2</v>
          </cell>
          <cell r="L468">
            <v>0.39417633157067566</v>
          </cell>
          <cell r="M468">
            <v>3.3839095034703686</v>
          </cell>
          <cell r="N468">
            <v>1.1426611227814333E-2</v>
          </cell>
          <cell r="O468">
            <v>3.3806714139166319E-2</v>
          </cell>
        </row>
        <row r="469">
          <cell r="A469" t="str">
            <v>ASUS</v>
          </cell>
          <cell r="B469">
            <v>493.3</v>
          </cell>
          <cell r="C469">
            <v>1.4711274683042933E-2</v>
          </cell>
          <cell r="D469">
            <v>336.98</v>
          </cell>
          <cell r="E469">
            <v>1.0489308222398332E-2</v>
          </cell>
          <cell r="F469">
            <v>581.34</v>
          </cell>
          <cell r="G469">
            <v>1.477212108718548E-2</v>
          </cell>
          <cell r="H469">
            <v>1081.5166604017213</v>
          </cell>
          <cell r="I469">
            <v>2.3100109630333942E-2</v>
          </cell>
          <cell r="J469">
            <v>1698.1539999999998</v>
          </cell>
          <cell r="K469">
            <v>3.3400889901028616E-2</v>
          </cell>
          <cell r="L469">
            <v>0.57015981554018147</v>
          </cell>
          <cell r="M469">
            <v>2.4424366511250755</v>
          </cell>
          <cell r="N469">
            <v>1.0300780270694674E-2</v>
          </cell>
          <cell r="O469">
            <v>1.8689615217985685E-2</v>
          </cell>
        </row>
        <row r="470">
          <cell r="A470" t="str">
            <v>Toshiba</v>
          </cell>
          <cell r="B470">
            <v>602.71249999999998</v>
          </cell>
          <cell r="C470">
            <v>1.7974192463822244E-2</v>
          </cell>
          <cell r="D470">
            <v>322.63</v>
          </cell>
          <cell r="E470">
            <v>1.0042630161411282E-2</v>
          </cell>
          <cell r="F470">
            <v>476.27</v>
          </cell>
          <cell r="G470">
            <v>1.2102243283093934E-2</v>
          </cell>
          <cell r="H470">
            <v>732.93899999999985</v>
          </cell>
          <cell r="I470">
            <v>1.5654840902828478E-2</v>
          </cell>
          <cell r="J470">
            <v>1503.7</v>
          </cell>
          <cell r="K470">
            <v>2.9576185754752949E-2</v>
          </cell>
          <cell r="L470">
            <v>1.0516032029950657</v>
          </cell>
          <cell r="M470">
            <v>1.4948876952112329</v>
          </cell>
          <cell r="N470">
            <v>1.3921344851924471E-2</v>
          </cell>
          <cell r="O470">
            <v>1.1601993290930705E-2</v>
          </cell>
        </row>
        <row r="471">
          <cell r="A471" t="str">
            <v>Lenovo</v>
          </cell>
          <cell r="B471">
            <v>599.74</v>
          </cell>
          <cell r="C471">
            <v>1.7885546074210761E-2</v>
          </cell>
          <cell r="D471">
            <v>878.53</v>
          </cell>
          <cell r="E471">
            <v>2.7346346823620412E-2</v>
          </cell>
          <cell r="F471">
            <v>1776</v>
          </cell>
          <cell r="G471">
            <v>4.5128990007295922E-2</v>
          </cell>
          <cell r="H471">
            <v>1770.9780000000001</v>
          </cell>
          <cell r="I471">
            <v>3.7826311374356367E-2</v>
          </cell>
          <cell r="J471">
            <v>722.06100000000004</v>
          </cell>
          <cell r="K471">
            <v>1.4202174810309682E-2</v>
          </cell>
          <cell r="L471">
            <v>-0.59228121410881451</v>
          </cell>
          <cell r="M471">
            <v>0.20395671457631637</v>
          </cell>
          <cell r="N471">
            <v>-2.3624136564046685E-2</v>
          </cell>
          <cell r="O471">
            <v>-3.6833712639010793E-3</v>
          </cell>
        </row>
        <row r="472">
          <cell r="A472" t="str">
            <v>ECS</v>
          </cell>
          <cell r="B472">
            <v>631.79999999999995</v>
          </cell>
          <cell r="C472">
            <v>1.8841644728859769E-2</v>
          </cell>
          <cell r="D472">
            <v>611.05999999999995</v>
          </cell>
          <cell r="E472">
            <v>1.9020703550295934E-2</v>
          </cell>
          <cell r="F472">
            <v>639.35</v>
          </cell>
          <cell r="G472">
            <v>1.6246182297953066E-2</v>
          </cell>
          <cell r="H472">
            <v>552.05999999999995</v>
          </cell>
          <cell r="I472">
            <v>1.1791447131092071E-2</v>
          </cell>
          <cell r="J472">
            <v>568.66</v>
          </cell>
          <cell r="K472">
            <v>1.1184939676330259E-2</v>
          </cell>
          <cell r="L472">
            <v>3.0069195377314006E-2</v>
          </cell>
          <cell r="M472">
            <v>-9.9936688825577713E-2</v>
          </cell>
          <cell r="N472">
            <v>-6.0650745476181246E-4</v>
          </cell>
          <cell r="O472">
            <v>-7.65670505252951E-3</v>
          </cell>
        </row>
        <row r="473">
          <cell r="A473" t="str">
            <v>Fujitsu</v>
          </cell>
          <cell r="B473">
            <v>87.7</v>
          </cell>
          <cell r="C473">
            <v>2.6154039929107342E-3</v>
          </cell>
          <cell r="D473">
            <v>308.39999999999998</v>
          </cell>
          <cell r="E473">
            <v>9.5996873873453771E-3</v>
          </cell>
          <cell r="F473">
            <v>430.85</v>
          </cell>
          <cell r="G473">
            <v>1.0948099856218158E-2</v>
          </cell>
          <cell r="H473">
            <v>171.89400000000001</v>
          </cell>
          <cell r="I473">
            <v>3.6714831959423627E-3</v>
          </cell>
          <cell r="J473">
            <v>398.76</v>
          </cell>
          <cell r="K473">
            <v>7.8431866938653231E-3</v>
          </cell>
          <cell r="L473">
            <v>1.3198017382805682</v>
          </cell>
          <cell r="M473">
            <v>3.5468643101482327</v>
          </cell>
          <cell r="N473">
            <v>4.1717034979229604E-3</v>
          </cell>
          <cell r="O473">
            <v>5.2277827009545889E-3</v>
          </cell>
        </row>
        <row r="474">
          <cell r="A474" t="str">
            <v>Neo</v>
          </cell>
          <cell r="B474">
            <v>211.17</v>
          </cell>
          <cell r="C474">
            <v>6.2975468777988564E-3</v>
          </cell>
          <cell r="D474">
            <v>175.96</v>
          </cell>
          <cell r="E474">
            <v>5.477175722040508E-3</v>
          </cell>
          <cell r="F474">
            <v>219.45</v>
          </cell>
          <cell r="G474">
            <v>5.5763270591785413E-3</v>
          </cell>
          <cell r="H474">
            <v>321.14</v>
          </cell>
          <cell r="I474">
            <v>6.8592278587090308E-3</v>
          </cell>
          <cell r="J474">
            <v>358.73</v>
          </cell>
          <cell r="K474">
            <v>7.0558390076494821E-3</v>
          </cell>
          <cell r="L474">
            <v>0.11705175312947635</v>
          </cell>
          <cell r="M474">
            <v>0.69877350002367788</v>
          </cell>
          <cell r="N474">
            <v>1.966111489404513E-4</v>
          </cell>
          <cell r="O474">
            <v>7.5829212985062573E-4</v>
          </cell>
        </row>
        <row r="475">
          <cell r="A475" t="str">
            <v>Apple</v>
          </cell>
          <cell r="B475">
            <v>174.6</v>
          </cell>
          <cell r="C475">
            <v>5.2069502527048363E-3</v>
          </cell>
          <cell r="D475">
            <v>164.45</v>
          </cell>
          <cell r="E475">
            <v>5.118899451520581E-3</v>
          </cell>
          <cell r="F475">
            <v>251.67</v>
          </cell>
          <cell r="G475">
            <v>6.395052317081173E-3</v>
          </cell>
          <cell r="H475">
            <v>309.43100000000004</v>
          </cell>
          <cell r="I475">
            <v>6.6091353788011288E-3</v>
          </cell>
          <cell r="J475">
            <v>355.05200000000002</v>
          </cell>
          <cell r="K475">
            <v>6.983496644674167E-3</v>
          </cell>
          <cell r="L475">
            <v>0.14743513093387528</v>
          </cell>
          <cell r="M475">
            <v>1.033516609392898</v>
          </cell>
          <cell r="N475">
            <v>3.7436126587303813E-4</v>
          </cell>
          <cell r="O475">
            <v>1.7765463919693306E-3</v>
          </cell>
        </row>
        <row r="476">
          <cell r="A476" t="str">
            <v>BenQ</v>
          </cell>
          <cell r="B476">
            <v>0</v>
          </cell>
          <cell r="C476">
            <v>0</v>
          </cell>
          <cell r="D476">
            <v>93.1</v>
          </cell>
          <cell r="E476">
            <v>2.8979601029891526E-3</v>
          </cell>
          <cell r="F476">
            <v>276.35000000000002</v>
          </cell>
          <cell r="G476">
            <v>7.0221826511915704E-3</v>
          </cell>
          <cell r="H476">
            <v>455.63</v>
          </cell>
          <cell r="I476">
            <v>9.7317991818633501E-3</v>
          </cell>
          <cell r="J476">
            <v>179.63452173913043</v>
          </cell>
          <cell r="K476">
            <v>3.5332207108616934E-3</v>
          </cell>
          <cell r="L476">
            <v>-0.60574474521183763</v>
          </cell>
          <cell r="M476" t="str">
            <v>N/A</v>
          </cell>
          <cell r="N476">
            <v>-6.1985784710016567E-3</v>
          </cell>
          <cell r="O476">
            <v>3.5332207108616934E-3</v>
          </cell>
        </row>
        <row r="477">
          <cell r="A477" t="str">
            <v>Others</v>
          </cell>
          <cell r="B477">
            <v>28585.732</v>
          </cell>
          <cell r="C477">
            <v>0.85248845624944292</v>
          </cell>
          <cell r="D477">
            <v>25587.896146725878</v>
          </cell>
          <cell r="E477">
            <v>0.79648444847090727</v>
          </cell>
          <cell r="F477">
            <v>28250.071004043682</v>
          </cell>
          <cell r="G477">
            <v>0.71784750678315745</v>
          </cell>
          <cell r="H477">
            <v>34784.226190425339</v>
          </cell>
          <cell r="I477">
            <v>0.74295613542069439</v>
          </cell>
          <cell r="J477">
            <v>37190.769999999997</v>
          </cell>
          <cell r="K477">
            <v>0.73150304042182168</v>
          </cell>
          <cell r="L477">
            <v>6.9184917220814324E-2</v>
          </cell>
          <cell r="M477">
            <v>0.30102563054883458</v>
          </cell>
          <cell r="N477">
            <v>-1.1453094998872704E-2</v>
          </cell>
          <cell r="O477">
            <v>-0.12098541582762123</v>
          </cell>
        </row>
        <row r="478">
          <cell r="A478" t="str">
            <v>Total</v>
          </cell>
          <cell r="B478">
            <v>33532.104500000001</v>
          </cell>
          <cell r="C478">
            <v>1</v>
          </cell>
          <cell r="D478">
            <v>32126.046146725879</v>
          </cell>
          <cell r="E478">
            <v>1</v>
          </cell>
          <cell r="F478">
            <v>39353.861004043683</v>
          </cell>
          <cell r="G478">
            <v>1</v>
          </cell>
          <cell r="H478">
            <v>46818.680850827055</v>
          </cell>
          <cell r="I478">
            <v>1</v>
          </cell>
          <cell r="J478">
            <v>50841.579521739128</v>
          </cell>
          <cell r="K478">
            <v>1</v>
          </cell>
          <cell r="L478">
            <v>8.5925075158135522E-2</v>
          </cell>
          <cell r="M478">
            <v>0.51620604432206529</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Hewlett-Packard</v>
          </cell>
          <cell r="B486">
            <v>2.4361413336286146</v>
          </cell>
          <cell r="C486">
            <v>0.10606375963035451</v>
          </cell>
          <cell r="D486">
            <v>3.5935853548282175</v>
          </cell>
          <cell r="E486">
            <v>0.15378617486988413</v>
          </cell>
          <cell r="F486">
            <v>6.0659792858874004</v>
          </cell>
          <cell r="G486">
            <v>0.2116404493486565</v>
          </cell>
          <cell r="H486">
            <v>5.7486366484871461</v>
          </cell>
          <cell r="I486">
            <v>0.16876166071009621</v>
          </cell>
          <cell r="J486">
            <v>7.1319896967782466</v>
          </cell>
          <cell r="K486">
            <v>0.16890000665143562</v>
          </cell>
          <cell r="L486">
            <v>0.24064019573321849</v>
          </cell>
          <cell r="M486">
            <v>1.9275763266801933</v>
          </cell>
          <cell r="N486">
            <v>1.3834594133940725E-4</v>
          </cell>
          <cell r="O486">
            <v>6.2836247021081107E-2</v>
          </cell>
        </row>
        <row r="487">
          <cell r="A487" t="str">
            <v>Acer</v>
          </cell>
          <cell r="B487">
            <v>1.095660715063679</v>
          </cell>
          <cell r="C487">
            <v>4.7702443661527059E-2</v>
          </cell>
          <cell r="D487">
            <v>1.7582832961503254</v>
          </cell>
          <cell r="E487">
            <v>7.5245092506087422E-2</v>
          </cell>
          <cell r="F487">
            <v>2.1713275380294541</v>
          </cell>
          <cell r="G487">
            <v>7.5757056556522484E-2</v>
          </cell>
          <cell r="H487">
            <v>2.3258563616424919</v>
          </cell>
          <cell r="I487">
            <v>6.8279734163965003E-2</v>
          </cell>
          <cell r="J487">
            <v>3.8317306099491875</v>
          </cell>
          <cell r="K487">
            <v>9.074316607598007E-2</v>
          </cell>
          <cell r="L487">
            <v>0.64744937526720925</v>
          </cell>
          <cell r="M487">
            <v>2.4971871832846451</v>
          </cell>
          <cell r="N487">
            <v>2.2463431912015067E-2</v>
          </cell>
          <cell r="O487">
            <v>4.304072241445301E-2</v>
          </cell>
        </row>
        <row r="488">
          <cell r="A488" t="str">
            <v>ASUS</v>
          </cell>
          <cell r="B488">
            <v>0.91896773935899867</v>
          </cell>
          <cell r="C488">
            <v>4.0009654641113737E-2</v>
          </cell>
          <cell r="D488">
            <v>0.63174851496364826</v>
          </cell>
          <cell r="E488">
            <v>2.7035447332691347E-2</v>
          </cell>
          <cell r="F488">
            <v>0.80259968920633562</v>
          </cell>
          <cell r="G488">
            <v>2.8002495700225838E-2</v>
          </cell>
          <cell r="H488">
            <v>1.2564793793483009</v>
          </cell>
          <cell r="I488">
            <v>3.688623227954644E-2</v>
          </cell>
          <cell r="J488">
            <v>2.4241165598912087</v>
          </cell>
          <cell r="K488">
            <v>5.7408005408986329E-2</v>
          </cell>
          <cell r="L488">
            <v>0.92929275222051566</v>
          </cell>
          <cell r="M488">
            <v>1.6378690524893575</v>
          </cell>
          <cell r="N488">
            <v>2.0521773129439889E-2</v>
          </cell>
          <cell r="O488">
            <v>1.7398350767872592E-2</v>
          </cell>
        </row>
        <row r="489">
          <cell r="A489" t="str">
            <v>Toshiba</v>
          </cell>
          <cell r="B489">
            <v>1.0560993736476378</v>
          </cell>
          <cell r="C489">
            <v>4.5980037597197689E-2</v>
          </cell>
          <cell r="D489">
            <v>0.51076222242930203</v>
          </cell>
          <cell r="E489">
            <v>2.1857883060968256E-2</v>
          </cell>
          <cell r="F489">
            <v>0.79444652353050182</v>
          </cell>
          <cell r="G489">
            <v>2.7718033857228448E-2</v>
          </cell>
          <cell r="H489">
            <v>1.0502479236274604</v>
          </cell>
          <cell r="I489">
            <v>3.083193365427692E-2</v>
          </cell>
          <cell r="J489">
            <v>2.208611384010263</v>
          </cell>
          <cell r="K489">
            <v>5.2304404985088766E-2</v>
          </cell>
          <cell r="L489">
            <v>1.1029428712240827</v>
          </cell>
          <cell r="M489">
            <v>1.0912912545170723</v>
          </cell>
          <cell r="N489">
            <v>2.1472471330811847E-2</v>
          </cell>
          <cell r="O489">
            <v>6.3243673878910778E-3</v>
          </cell>
        </row>
        <row r="490">
          <cell r="A490" t="str">
            <v>Lenovo</v>
          </cell>
          <cell r="B490">
            <v>0.84991702487620002</v>
          </cell>
          <cell r="C490">
            <v>3.7003351894179477E-2</v>
          </cell>
          <cell r="D490">
            <v>1.1938754223057848</v>
          </cell>
          <cell r="E490">
            <v>5.1091463354527945E-2</v>
          </cell>
          <cell r="F490">
            <v>1.6222469375062374</v>
          </cell>
          <cell r="G490">
            <v>5.6599776330768542E-2</v>
          </cell>
          <cell r="H490">
            <v>2.0027793752322789</v>
          </cell>
          <cell r="I490">
            <v>5.8795222948919014E-2</v>
          </cell>
          <cell r="J490">
            <v>1.0550320148702323</v>
          </cell>
          <cell r="K490">
            <v>2.4985301704734127E-2</v>
          </cell>
          <cell r="L490">
            <v>-0.47321605768589881</v>
          </cell>
          <cell r="M490">
            <v>0.24133531155457155</v>
          </cell>
          <cell r="N490">
            <v>-3.3809921244184887E-2</v>
          </cell>
          <cell r="O490">
            <v>-1.2018050189445351E-2</v>
          </cell>
        </row>
        <row r="491">
          <cell r="A491" t="str">
            <v>Fujitsu</v>
          </cell>
          <cell r="B491">
            <v>0.17075369222056025</v>
          </cell>
          <cell r="C491">
            <v>7.4342068408244462E-3</v>
          </cell>
          <cell r="D491">
            <v>0.54405062736048149</v>
          </cell>
          <cell r="E491">
            <v>2.3282448211482287E-2</v>
          </cell>
          <cell r="F491">
            <v>0.72966199406925836</v>
          </cell>
          <cell r="G491">
            <v>2.545771836984824E-2</v>
          </cell>
          <cell r="H491">
            <v>0.2797670897570389</v>
          </cell>
          <cell r="I491">
            <v>8.2130706055067171E-3</v>
          </cell>
          <cell r="J491">
            <v>0.64280453156842432</v>
          </cell>
          <cell r="K491">
            <v>1.5222917344724194E-2</v>
          </cell>
          <cell r="L491">
            <v>1.2976416994817432</v>
          </cell>
          <cell r="M491">
            <v>2.7645132190648174</v>
          </cell>
          <cell r="N491">
            <v>7.0098467392174773E-3</v>
          </cell>
          <cell r="O491">
            <v>7.7887105038997482E-3</v>
          </cell>
        </row>
        <row r="492">
          <cell r="A492" t="str">
            <v>ECS</v>
          </cell>
          <cell r="B492">
            <v>0.69607343053397419</v>
          </cell>
          <cell r="C492">
            <v>3.0305370218921247E-2</v>
          </cell>
          <cell r="D492">
            <v>0.67875613245555844</v>
          </cell>
          <cell r="E492">
            <v>2.904712118207264E-2</v>
          </cell>
          <cell r="F492">
            <v>0.68944947286258074</v>
          </cell>
          <cell r="G492">
            <v>2.4054713899090537E-2</v>
          </cell>
          <cell r="H492">
            <v>0.59111532187639038</v>
          </cell>
          <cell r="I492">
            <v>1.7353262954494724E-2</v>
          </cell>
          <cell r="J492">
            <v>0.61788885079301492</v>
          </cell>
          <cell r="K492">
            <v>1.4632863400788646E-2</v>
          </cell>
          <cell r="L492">
            <v>4.5293241311419097E-2</v>
          </cell>
          <cell r="M492">
            <v>-0.11232231588121677</v>
          </cell>
          <cell r="N492">
            <v>-2.7203995537060776E-3</v>
          </cell>
          <cell r="O492">
            <v>-1.5672506818132599E-2</v>
          </cell>
        </row>
        <row r="493">
          <cell r="A493" t="str">
            <v>Apple</v>
          </cell>
          <cell r="B493">
            <v>0.23965878726710327</v>
          </cell>
          <cell r="C493">
            <v>1.0434169666231443E-2</v>
          </cell>
          <cell r="D493">
            <v>0.22757071623426572</v>
          </cell>
          <cell r="E493">
            <v>9.7388058182746352E-3</v>
          </cell>
          <cell r="F493">
            <v>0.36506014498952138</v>
          </cell>
          <cell r="G493">
            <v>1.2736854097840084E-2</v>
          </cell>
          <cell r="H493">
            <v>0.42102210834848297</v>
          </cell>
          <cell r="I493">
            <v>1.2359868007878829E-2</v>
          </cell>
          <cell r="J493">
            <v>0.56606162825190021</v>
          </cell>
          <cell r="K493">
            <v>1.3405489469517546E-2</v>
          </cell>
          <cell r="L493">
            <v>0.34449383304918269</v>
          </cell>
          <cell r="M493">
            <v>1.3619481459739515</v>
          </cell>
          <cell r="N493">
            <v>1.0456214616387169E-3</v>
          </cell>
          <cell r="O493">
            <v>2.9713198032861026E-3</v>
          </cell>
        </row>
        <row r="494">
          <cell r="A494" t="str">
            <v>Neo</v>
          </cell>
          <cell r="B494">
            <v>0.20232495225889838</v>
          </cell>
          <cell r="C494">
            <v>8.8087438964993096E-3</v>
          </cell>
          <cell r="D494">
            <v>0.16874580964857946</v>
          </cell>
          <cell r="E494">
            <v>7.2214153912637854E-3</v>
          </cell>
          <cell r="F494">
            <v>0.19183562775330396</v>
          </cell>
          <cell r="G494">
            <v>6.6930954665881939E-3</v>
          </cell>
          <cell r="H494">
            <v>0.36864508557922743</v>
          </cell>
          <cell r="I494">
            <v>1.0822245457336122E-2</v>
          </cell>
          <cell r="J494">
            <v>0.46261332773452407</v>
          </cell>
          <cell r="K494">
            <v>1.0955623529111405E-2</v>
          </cell>
          <cell r="L494">
            <v>0.25490165427717715</v>
          </cell>
          <cell r="M494">
            <v>1.2864867757020715</v>
          </cell>
          <cell r="N494">
            <v>1.333780717752836E-4</v>
          </cell>
          <cell r="O494">
            <v>2.1468796326120955E-3</v>
          </cell>
        </row>
        <row r="495">
          <cell r="A495" t="str">
            <v>BenQ</v>
          </cell>
          <cell r="B495">
            <v>0</v>
          </cell>
          <cell r="C495">
            <v>0</v>
          </cell>
          <cell r="D495">
            <v>0.13471675010555523</v>
          </cell>
          <cell r="E495">
            <v>5.7651541967133129E-3</v>
          </cell>
          <cell r="F495">
            <v>0.38812554353249784</v>
          </cell>
          <cell r="G495">
            <v>1.3541599891054122E-2</v>
          </cell>
          <cell r="H495">
            <v>0.55890580518070587</v>
          </cell>
          <cell r="I495">
            <v>1.640769414216358E-2</v>
          </cell>
          <cell r="J495">
            <v>0.21535176942865847</v>
          </cell>
          <cell r="K495">
            <v>5.0999674474192921E-3</v>
          </cell>
          <cell r="L495">
            <v>-0.61469040501550931</v>
          </cell>
          <cell r="M495" t="str">
            <v>N/A</v>
          </cell>
          <cell r="N495">
            <v>-1.1307726694744287E-2</v>
          </cell>
          <cell r="O495">
            <v>5.0999674474192921E-3</v>
          </cell>
        </row>
        <row r="496">
          <cell r="A496" t="str">
            <v>Others</v>
          </cell>
          <cell r="B496">
            <v>15.303052583392638</v>
          </cell>
          <cell r="C496">
            <v>0.66625826195315108</v>
          </cell>
          <cell r="D496">
            <v>13.925320058458137</v>
          </cell>
          <cell r="E496">
            <v>0.59592899407603417</v>
          </cell>
          <cell r="F496">
            <v>14.840987176398054</v>
          </cell>
          <cell r="G496">
            <v>0.517798206482177</v>
          </cell>
          <cell r="H496">
            <v>19.460186040138254</v>
          </cell>
          <cell r="I496">
            <v>0.57128907507581639</v>
          </cell>
          <cell r="J496">
            <v>23.069906292881932</v>
          </cell>
          <cell r="K496">
            <v>0.54634225398221403</v>
          </cell>
          <cell r="L496">
            <v>0.1854925870337687</v>
          </cell>
          <cell r="M496">
            <v>0.50753623613096188</v>
          </cell>
          <cell r="N496">
            <v>-2.4946821093602356E-2</v>
          </cell>
          <cell r="O496">
            <v>-0.11991600797093704</v>
          </cell>
        </row>
        <row r="497">
          <cell r="A497" t="str">
            <v>Total</v>
          </cell>
          <cell r="B497">
            <v>22.968649632248304</v>
          </cell>
          <cell r="C497">
            <v>1</v>
          </cell>
          <cell r="D497">
            <v>23.367414904939857</v>
          </cell>
          <cell r="E497">
            <v>1</v>
          </cell>
          <cell r="F497">
            <v>28.661719933765145</v>
          </cell>
          <cell r="G497">
            <v>1</v>
          </cell>
          <cell r="H497">
            <v>34.063641139217779</v>
          </cell>
          <cell r="I497">
            <v>1</v>
          </cell>
          <cell r="J497">
            <v>42.226106666157591</v>
          </cell>
          <cell r="K497">
            <v>1</v>
          </cell>
          <cell r="L497">
            <v>0.23962398774634486</v>
          </cell>
          <cell r="M497">
            <v>0.83842356177837929</v>
          </cell>
          <cell r="N497">
            <v>0</v>
          </cell>
          <cell r="O497">
            <v>0</v>
          </cell>
        </row>
        <row r="498">
          <cell r="A498" t="str">
            <v>*Historical data for Lenovo includes IBM PCD - for your internal analysis only</v>
          </cell>
        </row>
      </sheetData>
      <sheetData sheetId="15" refreshError="1">
        <row r="460">
          <cell r="A460" t="str">
            <v>IDC PC Tracker</v>
          </cell>
          <cell r="M460" t="str">
            <v>( Top )</v>
          </cell>
          <cell r="N460" t="str">
            <v xml:space="preserve"> ( Contents Page )</v>
          </cell>
        </row>
        <row r="461">
          <cell r="A461" t="str">
            <v>PRC</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Lenovo</v>
          </cell>
          <cell r="B467">
            <v>406325.74051808409</v>
          </cell>
          <cell r="C467">
            <v>0.28685089830708271</v>
          </cell>
          <cell r="D467">
            <v>562834.9924389004</v>
          </cell>
          <cell r="E467">
            <v>0.35615949543395942</v>
          </cell>
          <cell r="F467">
            <v>597239.60051177174</v>
          </cell>
          <cell r="G467">
            <v>0.33475932891558829</v>
          </cell>
          <cell r="H467">
            <v>533679.85580257943</v>
          </cell>
          <cell r="I467">
            <v>0.30584414974649049</v>
          </cell>
          <cell r="J467">
            <v>491428.28958124656</v>
          </cell>
          <cell r="K467">
            <v>0.28799355914942176</v>
          </cell>
          <cell r="L467">
            <v>-7.9170247409455774E-2</v>
          </cell>
          <cell r="M467">
            <v>0.20944414930408484</v>
          </cell>
          <cell r="N467">
            <v>-1.7850590597068727E-2</v>
          </cell>
          <cell r="O467">
            <v>1.1426608423390494E-3</v>
          </cell>
        </row>
        <row r="468">
          <cell r="A468" t="str">
            <v>Founder</v>
          </cell>
          <cell r="B468">
            <v>134108.86478710186</v>
          </cell>
          <cell r="C468">
            <v>9.4675883162295332E-2</v>
          </cell>
          <cell r="D468">
            <v>182596.77319587627</v>
          </cell>
          <cell r="E468">
            <v>0.11554643098416142</v>
          </cell>
          <cell r="F468">
            <v>193700.09784354543</v>
          </cell>
          <cell r="G468">
            <v>0.10857102360497441</v>
          </cell>
          <cell r="H468">
            <v>220238.04734995498</v>
          </cell>
          <cell r="I468">
            <v>0.12621521610980907</v>
          </cell>
          <cell r="J468">
            <v>167252.61760432436</v>
          </cell>
          <cell r="K468">
            <v>9.8015677245546884E-2</v>
          </cell>
          <cell r="L468">
            <v>-0.24058254412979585</v>
          </cell>
          <cell r="M468">
            <v>0.24714065598749402</v>
          </cell>
          <cell r="N468">
            <v>-2.8199538864262186E-2</v>
          </cell>
          <cell r="O468">
            <v>3.3397940832515516E-3</v>
          </cell>
        </row>
        <row r="469">
          <cell r="A469" t="str">
            <v>Hewlett-Packard</v>
          </cell>
          <cell r="B469">
            <v>96081.505144490191</v>
          </cell>
          <cell r="C469">
            <v>6.7829978052219797E-2</v>
          </cell>
          <cell r="D469">
            <v>113223.94087696396</v>
          </cell>
          <cell r="E469">
            <v>7.1647609326922893E-2</v>
          </cell>
          <cell r="F469">
            <v>140024.32915231789</v>
          </cell>
          <cell r="G469">
            <v>7.8485168128032523E-2</v>
          </cell>
          <cell r="H469">
            <v>126899.16069315409</v>
          </cell>
          <cell r="I469">
            <v>7.2724060096617568E-2</v>
          </cell>
          <cell r="J469">
            <v>129590.6912331582</v>
          </cell>
          <cell r="K469">
            <v>7.5944517627735741E-2</v>
          </cell>
          <cell r="L469">
            <v>2.1209994812434685E-2</v>
          </cell>
          <cell r="M469">
            <v>0.34875792212326306</v>
          </cell>
          <cell r="N469">
            <v>3.2204575311181732E-3</v>
          </cell>
          <cell r="O469">
            <v>8.1145395755159444E-3</v>
          </cell>
        </row>
        <row r="470">
          <cell r="A470" t="str">
            <v>Tongfang</v>
          </cell>
          <cell r="B470">
            <v>129256.3242147923</v>
          </cell>
          <cell r="C470">
            <v>9.1250169545275275E-2</v>
          </cell>
          <cell r="D470">
            <v>100980.55927915152</v>
          </cell>
          <cell r="E470">
            <v>6.3900051568676952E-2</v>
          </cell>
          <cell r="F470">
            <v>137647.77358257116</v>
          </cell>
          <cell r="G470">
            <v>7.7153082735541306E-2</v>
          </cell>
          <cell r="H470">
            <v>100164.79854714764</v>
          </cell>
          <cell r="I470">
            <v>5.7402986665311587E-2</v>
          </cell>
          <cell r="J470">
            <v>127767.07055237411</v>
          </cell>
          <cell r="K470">
            <v>7.4875814377369287E-2</v>
          </cell>
          <cell r="L470">
            <v>0.27556858702445308</v>
          </cell>
          <cell r="M470">
            <v>-1.1521708291374777E-2</v>
          </cell>
          <cell r="N470">
            <v>1.7472827712057701E-2</v>
          </cell>
          <cell r="O470">
            <v>-1.6374355167905988E-2</v>
          </cell>
        </row>
        <row r="471">
          <cell r="A471" t="str">
            <v>Haier</v>
          </cell>
          <cell r="B471">
            <v>7004</v>
          </cell>
          <cell r="C471">
            <v>4.9445641548111312E-3</v>
          </cell>
          <cell r="D471">
            <v>14807.082851355637</v>
          </cell>
          <cell r="E471">
            <v>9.3698565796975601E-3</v>
          </cell>
          <cell r="F471">
            <v>20423.63868728383</v>
          </cell>
          <cell r="G471">
            <v>1.1447672885573874E-2</v>
          </cell>
          <cell r="H471">
            <v>56745.933911458247</v>
          </cell>
          <cell r="I471">
            <v>3.2520267947195404E-2</v>
          </cell>
          <cell r="J471">
            <v>75199.856483585012</v>
          </cell>
          <cell r="K471">
            <v>4.4069653244194977E-2</v>
          </cell>
          <cell r="L471">
            <v>0.32520255285463739</v>
          </cell>
          <cell r="M471">
            <v>9.736701382579243</v>
          </cell>
          <cell r="N471">
            <v>1.1549385296999573E-2</v>
          </cell>
          <cell r="O471">
            <v>3.9125089089383849E-2</v>
          </cell>
        </row>
        <row r="472">
          <cell r="A472" t="str">
            <v>Acer</v>
          </cell>
          <cell r="B472">
            <v>21416.300191527265</v>
          </cell>
          <cell r="C472">
            <v>1.5119113400299896E-2</v>
          </cell>
          <cell r="D472">
            <v>25412.791307221432</v>
          </cell>
          <cell r="E472">
            <v>1.6081102012382508E-2</v>
          </cell>
          <cell r="F472">
            <v>24089.424838607607</v>
          </cell>
          <cell r="G472">
            <v>1.350238612112232E-2</v>
          </cell>
          <cell r="H472">
            <v>60608.673115246522</v>
          </cell>
          <cell r="I472">
            <v>3.4733947505511141E-2</v>
          </cell>
          <cell r="J472">
            <v>74265.068769477279</v>
          </cell>
          <cell r="K472">
            <v>4.352183610272671E-2</v>
          </cell>
          <cell r="L472">
            <v>0.22532081552525196</v>
          </cell>
          <cell r="M472">
            <v>2.467689008153616</v>
          </cell>
          <cell r="N472">
            <v>8.7878885972155693E-3</v>
          </cell>
          <cell r="O472">
            <v>2.8402722702426816E-2</v>
          </cell>
        </row>
        <row r="473">
          <cell r="A473" t="str">
            <v>Hasee</v>
          </cell>
          <cell r="B473">
            <v>0</v>
          </cell>
          <cell r="C473">
            <v>0</v>
          </cell>
          <cell r="D473">
            <v>66420.132930641164</v>
          </cell>
          <cell r="E473">
            <v>4.2030366535537871E-2</v>
          </cell>
          <cell r="F473">
            <v>71077.351974756297</v>
          </cell>
          <cell r="G473">
            <v>3.9839633252345762E-2</v>
          </cell>
          <cell r="H473">
            <v>72044.758053057973</v>
          </cell>
          <cell r="I473">
            <v>4.1287801161789026E-2</v>
          </cell>
          <cell r="J473">
            <v>69907.105842809004</v>
          </cell>
          <cell r="K473">
            <v>4.0967922784138786E-2</v>
          </cell>
          <cell r="L473">
            <v>-2.9671169256681784E-2</v>
          </cell>
          <cell r="M473" t="str">
            <v>N/A</v>
          </cell>
          <cell r="N473">
            <v>-3.1987837765024008E-4</v>
          </cell>
          <cell r="O473">
            <v>4.0967922784138786E-2</v>
          </cell>
        </row>
        <row r="474">
          <cell r="A474" t="str">
            <v>TCL</v>
          </cell>
          <cell r="B474">
            <v>50904.558793969845</v>
          </cell>
          <cell r="C474">
            <v>3.5936729972749715E-2</v>
          </cell>
          <cell r="D474">
            <v>42480.205459911398</v>
          </cell>
          <cell r="E474">
            <v>2.6881286248696429E-2</v>
          </cell>
          <cell r="F474">
            <v>48995.592605122663</v>
          </cell>
          <cell r="G474">
            <v>2.7462565587174487E-2</v>
          </cell>
          <cell r="H474">
            <v>45764.218286047078</v>
          </cell>
          <cell r="I474">
            <v>2.6226806723779684E-2</v>
          </cell>
          <cell r="J474">
            <v>47928.582967510032</v>
          </cell>
          <cell r="K474">
            <v>2.8087766794140847E-2</v>
          </cell>
          <cell r="L474">
            <v>4.7293819549908855E-2</v>
          </cell>
          <cell r="M474">
            <v>-5.8461872511354485E-2</v>
          </cell>
          <cell r="N474">
            <v>1.8609600703611631E-3</v>
          </cell>
          <cell r="O474">
            <v>-7.8489631786088677E-3</v>
          </cell>
        </row>
        <row r="475">
          <cell r="A475" t="str">
            <v>Dell</v>
          </cell>
          <cell r="B475">
            <v>9160.3749157246239</v>
          </cell>
          <cell r="C475">
            <v>6.4668848447919768E-3</v>
          </cell>
          <cell r="D475">
            <v>11463.239121409395</v>
          </cell>
          <cell r="E475">
            <v>7.2538870474781365E-3</v>
          </cell>
          <cell r="F475">
            <v>16119.025218161587</v>
          </cell>
          <cell r="G475">
            <v>9.0348899506687355E-3</v>
          </cell>
          <cell r="H475">
            <v>35051.147518117563</v>
          </cell>
          <cell r="I475">
            <v>2.0087301954082232E-2</v>
          </cell>
          <cell r="J475">
            <v>45534.639523872225</v>
          </cell>
          <cell r="K475">
            <v>2.6684835161281135E-2</v>
          </cell>
          <cell r="L475">
            <v>0.29909126371214678</v>
          </cell>
          <cell r="M475">
            <v>3.9708270614238552</v>
          </cell>
          <cell r="N475">
            <v>6.597533207198903E-3</v>
          </cell>
          <cell r="O475">
            <v>2.021795031648916E-2</v>
          </cell>
        </row>
        <row r="476">
          <cell r="A476" t="str">
            <v>Sony</v>
          </cell>
          <cell r="B476">
            <v>20844.080481724159</v>
          </cell>
          <cell r="C476">
            <v>1.4715147514267791E-2</v>
          </cell>
          <cell r="D476">
            <v>14671.747190615743</v>
          </cell>
          <cell r="E476">
            <v>9.2842167717771679E-3</v>
          </cell>
          <cell r="F476">
            <v>19842.751959064801</v>
          </cell>
          <cell r="G476">
            <v>1.1122079520452162E-2</v>
          </cell>
          <cell r="H476">
            <v>23904.444028653783</v>
          </cell>
          <cell r="I476">
            <v>1.3699288589619748E-2</v>
          </cell>
          <cell r="J476">
            <v>22714.559215384314</v>
          </cell>
          <cell r="K476">
            <v>1.3311498120149048E-2</v>
          </cell>
          <cell r="L476">
            <v>-4.9776719836829408E-2</v>
          </cell>
          <cell r="M476">
            <v>8.9736687367915735E-2</v>
          </cell>
          <cell r="N476">
            <v>-3.8779046947069913E-4</v>
          </cell>
          <cell r="O476">
            <v>-1.4036493941187427E-3</v>
          </cell>
        </row>
        <row r="477">
          <cell r="A477" t="str">
            <v>Others</v>
          </cell>
          <cell r="B477">
            <v>541403.28167101799</v>
          </cell>
          <cell r="C477">
            <v>0.38221063104620639</v>
          </cell>
          <cell r="D477">
            <v>445397.70257377462</v>
          </cell>
          <cell r="E477">
            <v>0.28184569749070987</v>
          </cell>
          <cell r="F477">
            <v>514926.91674668365</v>
          </cell>
          <cell r="G477">
            <v>0.2886221692985263</v>
          </cell>
          <cell r="H477">
            <v>469839.50265566586</v>
          </cell>
          <cell r="I477">
            <v>0.2692581734997942</v>
          </cell>
          <cell r="J477">
            <v>454797.90767420945</v>
          </cell>
          <cell r="K477">
            <v>0.26652691939329493</v>
          </cell>
          <cell r="L477">
            <v>-3.2014325948408029E-2</v>
          </cell>
          <cell r="M477">
            <v>-0.15996462697733338</v>
          </cell>
          <cell r="N477">
            <v>-2.7312541064992701E-3</v>
          </cell>
          <cell r="O477">
            <v>-0.11568371165291147</v>
          </cell>
        </row>
        <row r="478">
          <cell r="A478" t="str">
            <v>Total</v>
          </cell>
          <cell r="B478">
            <v>1416505.0307184323</v>
          </cell>
          <cell r="C478">
            <v>1</v>
          </cell>
          <cell r="D478">
            <v>1580289.1672258212</v>
          </cell>
          <cell r="E478">
            <v>1</v>
          </cell>
          <cell r="F478">
            <v>1784086.5031198864</v>
          </cell>
          <cell r="G478">
            <v>1</v>
          </cell>
          <cell r="H478">
            <v>1744940.5399610829</v>
          </cell>
          <cell r="I478">
            <v>1</v>
          </cell>
          <cell r="J478">
            <v>1706386.3894479503</v>
          </cell>
          <cell r="K478">
            <v>1</v>
          </cell>
          <cell r="L478">
            <v>-2.2094821932438169E-2</v>
          </cell>
          <cell r="M478">
            <v>0.20464548479753297</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Lenovo</v>
          </cell>
          <cell r="B486">
            <v>250.7026600083457</v>
          </cell>
          <cell r="C486">
            <v>0.30921497442204654</v>
          </cell>
          <cell r="D486">
            <v>341.47447284738286</v>
          </cell>
          <cell r="E486">
            <v>0.37943442809504602</v>
          </cell>
          <cell r="F486">
            <v>352.95187249276296</v>
          </cell>
          <cell r="G486">
            <v>0.35069017953615661</v>
          </cell>
          <cell r="H486">
            <v>321.62290087141434</v>
          </cell>
          <cell r="I486">
            <v>0.3246083202595203</v>
          </cell>
          <cell r="J486">
            <v>277.25727026460504</v>
          </cell>
          <cell r="K486">
            <v>0.29330303259339646</v>
          </cell>
          <cell r="L486">
            <v>-0.13794300868067477</v>
          </cell>
          <cell r="M486">
            <v>0.10592073596417118</v>
          </cell>
          <cell r="N486">
            <v>-3.1305287666123838E-2</v>
          </cell>
          <cell r="O486">
            <v>-1.5911941828650078E-2</v>
          </cell>
        </row>
        <row r="487">
          <cell r="A487" t="str">
            <v>Hewlett-Packard</v>
          </cell>
          <cell r="B487">
            <v>67.855476715316371</v>
          </cell>
          <cell r="C487">
            <v>8.3692488528936446E-2</v>
          </cell>
          <cell r="D487">
            <v>78.269362571580373</v>
          </cell>
          <cell r="E487">
            <v>8.6970163763850472E-2</v>
          </cell>
          <cell r="F487">
            <v>96.318206743332709</v>
          </cell>
          <cell r="G487">
            <v>9.5701005853461196E-2</v>
          </cell>
          <cell r="H487">
            <v>84.747759431621731</v>
          </cell>
          <cell r="I487">
            <v>8.5534418601165299E-2</v>
          </cell>
          <cell r="J487">
            <v>89.532768899141573</v>
          </cell>
          <cell r="K487">
            <v>9.4714315731162124E-2</v>
          </cell>
          <cell r="L487">
            <v>5.6461781404151479E-2</v>
          </cell>
          <cell r="M487">
            <v>0.31946267616350266</v>
          </cell>
          <cell r="N487">
            <v>9.1798971299968252E-3</v>
          </cell>
          <cell r="O487">
            <v>1.1021827202225679E-2</v>
          </cell>
        </row>
        <row r="488">
          <cell r="A488" t="str">
            <v>Founder</v>
          </cell>
          <cell r="B488">
            <v>78.273954349964811</v>
          </cell>
          <cell r="C488">
            <v>9.6542568760264028E-2</v>
          </cell>
          <cell r="D488">
            <v>101.6058899283868</v>
          </cell>
          <cell r="E488">
            <v>0.11290089245791517</v>
          </cell>
          <cell r="F488">
            <v>104.22635272914232</v>
          </cell>
          <cell r="G488">
            <v>0.10355847694711171</v>
          </cell>
          <cell r="H488">
            <v>118.11690052432276</v>
          </cell>
          <cell r="I488">
            <v>0.1192133040575689</v>
          </cell>
          <cell r="J488">
            <v>89.439070450615816</v>
          </cell>
          <cell r="K488">
            <v>9.4615194654641133E-2</v>
          </cell>
          <cell r="L488">
            <v>-0.24279192855895815</v>
          </cell>
          <cell r="M488">
            <v>0.14264152352302895</v>
          </cell>
          <cell r="N488">
            <v>-2.4598109402927767E-2</v>
          </cell>
          <cell r="O488">
            <v>-1.9273741056228949E-3</v>
          </cell>
        </row>
        <row r="489">
          <cell r="A489" t="str">
            <v>Tongfang</v>
          </cell>
          <cell r="B489">
            <v>65.55799447115281</v>
          </cell>
          <cell r="C489">
            <v>8.0858789383739943E-2</v>
          </cell>
          <cell r="D489">
            <v>50.296060331513658</v>
          </cell>
          <cell r="E489">
            <v>5.5887213847024997E-2</v>
          </cell>
          <cell r="F489">
            <v>64.153721193078411</v>
          </cell>
          <cell r="G489">
            <v>6.3742628263218831E-2</v>
          </cell>
          <cell r="H489">
            <v>47.455820402727653</v>
          </cell>
          <cell r="I489">
            <v>4.7896322387893875E-2</v>
          </cell>
          <cell r="J489">
            <v>55.62505972981711</v>
          </cell>
          <cell r="K489">
            <v>5.8844259309679001E-2</v>
          </cell>
          <cell r="L489">
            <v>0.17214409650412255</v>
          </cell>
          <cell r="M489">
            <v>-0.15151370662667918</v>
          </cell>
          <cell r="N489">
            <v>1.0947936921785126E-2</v>
          </cell>
          <cell r="O489">
            <v>-2.2014530074060942E-2</v>
          </cell>
        </row>
        <row r="490">
          <cell r="A490" t="str">
            <v>Acer</v>
          </cell>
          <cell r="B490">
            <v>12.108996058901683</v>
          </cell>
          <cell r="C490">
            <v>1.493515428398447E-2</v>
          </cell>
          <cell r="D490">
            <v>14.405886378004983</v>
          </cell>
          <cell r="E490">
            <v>1.6007314436893575E-2</v>
          </cell>
          <cell r="F490">
            <v>13.12720044810062</v>
          </cell>
          <cell r="G490">
            <v>1.304308218975638E-2</v>
          </cell>
          <cell r="H490">
            <v>38.513984670226854</v>
          </cell>
          <cell r="I490">
            <v>3.8871485321567846E-2</v>
          </cell>
          <cell r="J490">
            <v>49.651091724185918</v>
          </cell>
          <cell r="K490">
            <v>5.2524558726190856E-2</v>
          </cell>
          <cell r="L490">
            <v>0.28917047013752839</v>
          </cell>
          <cell r="M490">
            <v>3.1003475005416261</v>
          </cell>
          <cell r="N490">
            <v>1.365307340462301E-2</v>
          </cell>
          <cell r="O490">
            <v>3.7589404442206389E-2</v>
          </cell>
        </row>
        <row r="491">
          <cell r="A491" t="str">
            <v>Haier</v>
          </cell>
          <cell r="B491">
            <v>3.4713604054787908</v>
          </cell>
          <cell r="C491">
            <v>4.281552572892912E-3</v>
          </cell>
          <cell r="D491">
            <v>9.0136294430437172</v>
          </cell>
          <cell r="E491">
            <v>1.0015628120789332E-2</v>
          </cell>
          <cell r="F491">
            <v>12.249461061154275</v>
          </cell>
          <cell r="G491">
            <v>1.2170967300493451E-2</v>
          </cell>
          <cell r="H491">
            <v>35.647618379173394</v>
          </cell>
          <cell r="I491">
            <v>3.5978512388152979E-2</v>
          </cell>
          <cell r="J491">
            <v>43.526649145028905</v>
          </cell>
          <cell r="K491">
            <v>4.6045675125784176E-2</v>
          </cell>
          <cell r="L491">
            <v>0.22102544641407862</v>
          </cell>
          <cell r="M491">
            <v>11.538787121133119</v>
          </cell>
          <cell r="N491">
            <v>1.0067162737631197E-2</v>
          </cell>
          <cell r="O491">
            <v>4.1764122552891261E-2</v>
          </cell>
        </row>
        <row r="492">
          <cell r="A492" t="str">
            <v>Hasee</v>
          </cell>
          <cell r="B492">
            <v>0</v>
          </cell>
          <cell r="C492">
            <v>0</v>
          </cell>
          <cell r="D492">
            <v>39.41631174555787</v>
          </cell>
          <cell r="E492">
            <v>4.3798019746782428E-2</v>
          </cell>
          <cell r="F492">
            <v>39.092847661854016</v>
          </cell>
          <cell r="G492">
            <v>3.8842343201894496E-2</v>
          </cell>
          <cell r="H492">
            <v>37.385493918581972</v>
          </cell>
          <cell r="I492">
            <v>3.7732519513078037E-2</v>
          </cell>
          <cell r="J492">
            <v>35.733647760651543</v>
          </cell>
          <cell r="K492">
            <v>3.7801667901515498E-2</v>
          </cell>
          <cell r="L492">
            <v>-4.4184146972294003E-2</v>
          </cell>
          <cell r="M492" t="str">
            <v>N/A</v>
          </cell>
          <cell r="N492">
            <v>6.9148388437460795E-5</v>
          </cell>
          <cell r="O492">
            <v>3.7801667901515498E-2</v>
          </cell>
        </row>
        <row r="493">
          <cell r="A493" t="str">
            <v>Sony</v>
          </cell>
          <cell r="B493">
            <v>30.340012194366466</v>
          </cell>
          <cell r="C493">
            <v>3.7421166948660621E-2</v>
          </cell>
          <cell r="D493">
            <v>20.011583219759647</v>
          </cell>
          <cell r="E493">
            <v>2.2236167672947962E-2</v>
          </cell>
          <cell r="F493">
            <v>28.276133187708119</v>
          </cell>
          <cell r="G493">
            <v>2.8094941540192452E-2</v>
          </cell>
          <cell r="H493">
            <v>34.946014022131749</v>
          </cell>
          <cell r="I493">
            <v>3.5270395487245157E-2</v>
          </cell>
          <cell r="J493">
            <v>31.356121459539988</v>
          </cell>
          <cell r="K493">
            <v>3.3170800194609121E-2</v>
          </cell>
          <cell r="L493">
            <v>-0.10272681056896038</v>
          </cell>
          <cell r="M493">
            <v>3.3490733578617204E-2</v>
          </cell>
          <cell r="N493">
            <v>-2.0995952926360362E-3</v>
          </cell>
          <cell r="O493">
            <v>-4.2503667540515003E-3</v>
          </cell>
        </row>
        <row r="494">
          <cell r="A494" t="str">
            <v>Dell</v>
          </cell>
          <cell r="B494">
            <v>5.5988658667365279</v>
          </cell>
          <cell r="C494">
            <v>6.9056034974569989E-3</v>
          </cell>
          <cell r="D494">
            <v>7.1408019483079679</v>
          </cell>
          <cell r="E494">
            <v>7.9346080566531293E-3</v>
          </cell>
          <cell r="F494">
            <v>10.086858448387062</v>
          </cell>
          <cell r="G494">
            <v>1.0022222506535046E-2</v>
          </cell>
          <cell r="H494">
            <v>22.018080533984772</v>
          </cell>
          <cell r="I494">
            <v>2.2222460272917965E-2</v>
          </cell>
          <cell r="J494">
            <v>24.930202290880381</v>
          </cell>
          <cell r="K494">
            <v>2.6372992593137874E-2</v>
          </cell>
          <cell r="L494">
            <v>0.13226047349589654</v>
          </cell>
          <cell r="M494">
            <v>3.4527236201519722</v>
          </cell>
          <cell r="N494">
            <v>4.1505323202199081E-3</v>
          </cell>
          <cell r="O494">
            <v>1.9467389095680875E-2</v>
          </cell>
        </row>
        <row r="495">
          <cell r="A495" t="str">
            <v>TCL</v>
          </cell>
          <cell r="B495">
            <v>25.987161261833204</v>
          </cell>
          <cell r="C495">
            <v>3.2052389889328875E-2</v>
          </cell>
          <cell r="D495">
            <v>20.641106610362115</v>
          </cell>
          <cell r="E495">
            <v>2.2935671930744878E-2</v>
          </cell>
          <cell r="F495">
            <v>24.765416715023306</v>
          </cell>
          <cell r="G495">
            <v>2.4606721513447522E-2</v>
          </cell>
          <cell r="H495">
            <v>22.314290119674226</v>
          </cell>
          <cell r="I495">
            <v>2.2521419382468016E-2</v>
          </cell>
          <cell r="J495">
            <v>22.747108949455242</v>
          </cell>
          <cell r="K495">
            <v>2.4063556678749206E-2</v>
          </cell>
          <cell r="L495">
            <v>1.939648662179061E-2</v>
          </cell>
          <cell r="M495">
            <v>-0.12467896280524327</v>
          </cell>
          <cell r="N495">
            <v>1.5421372962811895E-3</v>
          </cell>
          <cell r="O495">
            <v>-7.988833210579669E-3</v>
          </cell>
        </row>
        <row r="496">
          <cell r="A496" t="str">
            <v>Others</v>
          </cell>
          <cell r="B496">
            <v>270.87492609063213</v>
          </cell>
          <cell r="C496">
            <v>0.33409531171268908</v>
          </cell>
          <cell r="D496">
            <v>217.68137642075567</v>
          </cell>
          <cell r="E496">
            <v>0.24187989187135192</v>
          </cell>
          <cell r="F496">
            <v>261.20119162727963</v>
          </cell>
          <cell r="G496">
            <v>0.2595274311477323</v>
          </cell>
          <cell r="H496">
            <v>228.03414739488801</v>
          </cell>
          <cell r="I496">
            <v>0.23015084232842162</v>
          </cell>
          <cell r="J496">
            <v>225.49389570739481</v>
          </cell>
          <cell r="K496">
            <v>0.23854394649113447</v>
          </cell>
          <cell r="L496">
            <v>-1.1139786371969218E-2</v>
          </cell>
          <cell r="M496">
            <v>-0.16753499867334809</v>
          </cell>
          <cell r="N496">
            <v>8.3931041627128555E-3</v>
          </cell>
          <cell r="O496">
            <v>-9.5551365221554607E-2</v>
          </cell>
        </row>
        <row r="497">
          <cell r="A497" t="str">
            <v>Total</v>
          </cell>
          <cell r="B497">
            <v>810.77140742272854</v>
          </cell>
          <cell r="C497">
            <v>1</v>
          </cell>
          <cell r="D497">
            <v>899.95648144465576</v>
          </cell>
          <cell r="E497">
            <v>1</v>
          </cell>
          <cell r="F497">
            <v>1006.4492623078235</v>
          </cell>
          <cell r="G497">
            <v>1</v>
          </cell>
          <cell r="H497">
            <v>990.80301026874747</v>
          </cell>
          <cell r="I497">
            <v>1</v>
          </cell>
          <cell r="J497">
            <v>945.29288638131641</v>
          </cell>
          <cell r="K497">
            <v>1</v>
          </cell>
          <cell r="L497">
            <v>-4.5932565218071764E-2</v>
          </cell>
          <cell r="M497">
            <v>0.1659178872454361</v>
          </cell>
          <cell r="N497">
            <v>0</v>
          </cell>
          <cell r="O497">
            <v>0</v>
          </cell>
        </row>
        <row r="498">
          <cell r="A498" t="str">
            <v>*Historical data for Lenovo includes IBM PCD - for your internal analysis only</v>
          </cell>
        </row>
      </sheetData>
      <sheetData sheetId="16" refreshError="1">
        <row r="460">
          <cell r="A460" t="str">
            <v>IDC PC Tracker</v>
          </cell>
          <cell r="M460" t="str">
            <v>( Top )</v>
          </cell>
          <cell r="N460" t="str">
            <v xml:space="preserve"> ( Contents Page )</v>
          </cell>
        </row>
        <row r="461">
          <cell r="A461" t="str">
            <v>Singapore</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Hewlett-Packard</v>
          </cell>
          <cell r="B467">
            <v>23062.89</v>
          </cell>
          <cell r="C467">
            <v>0.31330906221238336</v>
          </cell>
          <cell r="D467">
            <v>16240.29</v>
          </cell>
          <cell r="E467">
            <v>0.20595181598153617</v>
          </cell>
          <cell r="F467">
            <v>15277.55</v>
          </cell>
          <cell r="G467">
            <v>0.17941012344842919</v>
          </cell>
          <cell r="H467">
            <v>18467.25</v>
          </cell>
          <cell r="I467">
            <v>0.20646947104453431</v>
          </cell>
          <cell r="J467">
            <v>27741.7</v>
          </cell>
          <cell r="K467">
            <v>0.26397043745750332</v>
          </cell>
          <cell r="L467">
            <v>0.5022106702405611</v>
          </cell>
          <cell r="M467">
            <v>0.20287179967471558</v>
          </cell>
          <cell r="N467">
            <v>5.7500966412969007E-2</v>
          </cell>
          <cell r="O467">
            <v>-4.9338624754880045E-2</v>
          </cell>
        </row>
        <row r="468">
          <cell r="A468" t="str">
            <v>Acer</v>
          </cell>
          <cell r="B468">
            <v>13154.88</v>
          </cell>
          <cell r="C468">
            <v>0.17870887457367388</v>
          </cell>
          <cell r="D468">
            <v>18880.919999999998</v>
          </cell>
          <cell r="E468">
            <v>0.23943905936421736</v>
          </cell>
          <cell r="F468">
            <v>19356.34</v>
          </cell>
          <cell r="G468">
            <v>0.22730891726158761</v>
          </cell>
          <cell r="H468">
            <v>15321.64</v>
          </cell>
          <cell r="I468">
            <v>0.17130059463833427</v>
          </cell>
          <cell r="J468">
            <v>23352.67</v>
          </cell>
          <cell r="K468">
            <v>0.22220752569960434</v>
          </cell>
          <cell r="L468">
            <v>0.52416255701086834</v>
          </cell>
          <cell r="M468">
            <v>0.77520965603639103</v>
          </cell>
          <cell r="N468">
            <v>5.0906931061270061E-2</v>
          </cell>
          <cell r="O468">
            <v>4.349865112593046E-2</v>
          </cell>
        </row>
        <row r="469">
          <cell r="A469" t="str">
            <v>Dell</v>
          </cell>
          <cell r="B469">
            <v>5747.494999999999</v>
          </cell>
          <cell r="C469">
            <v>7.8079645201462697E-2</v>
          </cell>
          <cell r="D469">
            <v>7718.4750000000004</v>
          </cell>
          <cell r="E469">
            <v>9.7882115581562124E-2</v>
          </cell>
          <cell r="F469">
            <v>9747.5850000000028</v>
          </cell>
          <cell r="G469">
            <v>0.1144696255730832</v>
          </cell>
          <cell r="H469">
            <v>14668.8825</v>
          </cell>
          <cell r="I469">
            <v>0.16400256727934184</v>
          </cell>
          <cell r="J469">
            <v>14814.11</v>
          </cell>
          <cell r="K469">
            <v>0.14096061514772254</v>
          </cell>
          <cell r="L469">
            <v>9.9003792552023739E-3</v>
          </cell>
          <cell r="M469">
            <v>1.5774898455762036</v>
          </cell>
          <cell r="N469">
            <v>-2.3041952131619303E-2</v>
          </cell>
          <cell r="O469">
            <v>6.2880969946259843E-2</v>
          </cell>
        </row>
        <row r="470">
          <cell r="A470" t="str">
            <v>Fujitsu</v>
          </cell>
          <cell r="B470">
            <v>4094.97</v>
          </cell>
          <cell r="C470">
            <v>5.5630114460409927E-2</v>
          </cell>
          <cell r="D470">
            <v>5080.4799999999996</v>
          </cell>
          <cell r="E470">
            <v>6.442828804521808E-2</v>
          </cell>
          <cell r="F470">
            <v>6286.3</v>
          </cell>
          <cell r="G470">
            <v>7.3822429580257337E-2</v>
          </cell>
          <cell r="H470">
            <v>3438.45</v>
          </cell>
          <cell r="I470">
            <v>3.8442916661283022E-2</v>
          </cell>
          <cell r="J470">
            <v>7297</v>
          </cell>
          <cell r="K470">
            <v>6.94331018692943E-2</v>
          </cell>
          <cell r="L470">
            <v>1.1221771437711761</v>
          </cell>
          <cell r="M470">
            <v>0.78194223645106087</v>
          </cell>
          <cell r="N470">
            <v>3.0990185208011278E-2</v>
          </cell>
          <cell r="O470">
            <v>1.3802987408884373E-2</v>
          </cell>
        </row>
        <row r="471">
          <cell r="A471" t="str">
            <v>Lenovo</v>
          </cell>
          <cell r="B471">
            <v>4547.93</v>
          </cell>
          <cell r="C471">
            <v>6.1783570199032509E-2</v>
          </cell>
          <cell r="D471">
            <v>7362.21</v>
          </cell>
          <cell r="E471">
            <v>9.3364128296811538E-2</v>
          </cell>
          <cell r="F471">
            <v>8362.1</v>
          </cell>
          <cell r="G471">
            <v>9.8199344350901149E-2</v>
          </cell>
          <cell r="H471">
            <v>15334.8</v>
          </cell>
          <cell r="I471">
            <v>0.17144772744039988</v>
          </cell>
          <cell r="J471">
            <v>7067.22</v>
          </cell>
          <cell r="K471">
            <v>6.7246677565124591E-2</v>
          </cell>
          <cell r="L471">
            <v>-0.53913843023710772</v>
          </cell>
          <cell r="M471">
            <v>0.553942123119749</v>
          </cell>
          <cell r="N471">
            <v>-0.10420104987527529</v>
          </cell>
          <cell r="O471">
            <v>5.463107366092082E-3</v>
          </cell>
        </row>
        <row r="472">
          <cell r="A472" t="str">
            <v>Toshiba</v>
          </cell>
          <cell r="B472">
            <v>3205.33</v>
          </cell>
          <cell r="C472">
            <v>4.354436657249889E-2</v>
          </cell>
          <cell r="D472">
            <v>3652.75</v>
          </cell>
          <cell r="E472">
            <v>4.6322479206132174E-2</v>
          </cell>
          <cell r="F472">
            <v>3634.67</v>
          </cell>
          <cell r="G472">
            <v>4.268332248261679E-2</v>
          </cell>
          <cell r="H472">
            <v>4085.75</v>
          </cell>
          <cell r="I472">
            <v>4.5679927510604235E-2</v>
          </cell>
          <cell r="J472">
            <v>3962.25</v>
          </cell>
          <cell r="K472">
            <v>3.7701974493848343E-2</v>
          </cell>
          <cell r="L472">
            <v>-3.0227008505170461E-2</v>
          </cell>
          <cell r="M472">
            <v>0.23614417236290808</v>
          </cell>
          <cell r="N472">
            <v>-7.9779530167558912E-3</v>
          </cell>
          <cell r="O472">
            <v>-5.8423920786505462E-3</v>
          </cell>
        </row>
        <row r="473">
          <cell r="A473" t="str">
            <v>ePc</v>
          </cell>
          <cell r="B473">
            <v>1003.5</v>
          </cell>
          <cell r="C473">
            <v>1.3632534514543786E-2</v>
          </cell>
          <cell r="D473">
            <v>376</v>
          </cell>
          <cell r="E473">
            <v>4.7682573900501533E-3</v>
          </cell>
          <cell r="F473">
            <v>318</v>
          </cell>
          <cell r="G473">
            <v>3.7343958459700988E-3</v>
          </cell>
          <cell r="H473">
            <v>262</v>
          </cell>
          <cell r="I473">
            <v>2.9292396763821353E-3</v>
          </cell>
          <cell r="J473">
            <v>3196.8</v>
          </cell>
          <cell r="K473">
            <v>3.04184925388187E-2</v>
          </cell>
          <cell r="L473">
            <v>11.201526717557252</v>
          </cell>
          <cell r="M473">
            <v>2.1856502242152467</v>
          </cell>
          <cell r="N473">
            <v>2.7489252862436565E-2</v>
          </cell>
          <cell r="O473">
            <v>1.6785958024274912E-2</v>
          </cell>
        </row>
        <row r="474">
          <cell r="A474" t="str">
            <v>Sony</v>
          </cell>
          <cell r="B474">
            <v>2147.79</v>
          </cell>
          <cell r="C474">
            <v>2.9177699357241651E-2</v>
          </cell>
          <cell r="D474">
            <v>2600.9299999999998</v>
          </cell>
          <cell r="E474">
            <v>3.2983786418891339E-2</v>
          </cell>
          <cell r="F474">
            <v>3130.86</v>
          </cell>
          <cell r="G474">
            <v>3.6766888611050139E-2</v>
          </cell>
          <cell r="H474">
            <v>2649.52</v>
          </cell>
          <cell r="I474">
            <v>2.9622439341099219E-2</v>
          </cell>
          <cell r="J474">
            <v>2632.1</v>
          </cell>
          <cell r="K474">
            <v>2.5045205896967182E-2</v>
          </cell>
          <cell r="L474">
            <v>-6.574775808448341E-3</v>
          </cell>
          <cell r="M474">
            <v>0.22549225017343399</v>
          </cell>
          <cell r="N474">
            <v>-4.5772334441320367E-3</v>
          </cell>
          <cell r="O474">
            <v>-4.1324934602744688E-3</v>
          </cell>
        </row>
        <row r="475">
          <cell r="A475" t="str">
            <v>NEC</v>
          </cell>
          <cell r="B475">
            <v>2800.27</v>
          </cell>
          <cell r="C475">
            <v>3.804163171404238E-2</v>
          </cell>
          <cell r="D475">
            <v>2935.01</v>
          </cell>
          <cell r="E475">
            <v>3.7220433836093351E-2</v>
          </cell>
          <cell r="F475">
            <v>2530.15</v>
          </cell>
          <cell r="G475">
            <v>2.9712520910947313E-2</v>
          </cell>
          <cell r="H475">
            <v>2467.86</v>
          </cell>
          <cell r="I475">
            <v>2.7591425296780218E-2</v>
          </cell>
          <cell r="J475">
            <v>2377.5</v>
          </cell>
          <cell r="K475">
            <v>2.2622611990440893E-2</v>
          </cell>
          <cell r="L475">
            <v>-3.6614718825217052E-2</v>
          </cell>
          <cell r="M475">
            <v>-0.15097472743699714</v>
          </cell>
          <cell r="N475">
            <v>-4.9688133063393244E-3</v>
          </cell>
          <cell r="O475">
            <v>-1.5419019723601487E-2</v>
          </cell>
        </row>
        <row r="476">
          <cell r="A476" t="str">
            <v>Apple</v>
          </cell>
          <cell r="B476">
            <v>2837.25</v>
          </cell>
          <cell r="C476">
            <v>3.8544004535515056E-2</v>
          </cell>
          <cell r="D476">
            <v>3106.37</v>
          </cell>
          <cell r="E476">
            <v>3.9393541778537482E-2</v>
          </cell>
          <cell r="F476">
            <v>4683.37</v>
          </cell>
          <cell r="G476">
            <v>5.4998608406103711E-2</v>
          </cell>
          <cell r="H476">
            <v>3058.26</v>
          </cell>
          <cell r="I476">
            <v>3.419227684233752E-2</v>
          </cell>
          <cell r="J476">
            <v>2283.0700000000002</v>
          </cell>
          <cell r="K476">
            <v>2.1724082757945698E-2</v>
          </cell>
          <cell r="L476">
            <v>-0.25347419774643098</v>
          </cell>
          <cell r="M476">
            <v>-0.19532293594149264</v>
          </cell>
          <cell r="N476">
            <v>-1.2468194084391822E-2</v>
          </cell>
          <cell r="O476">
            <v>-1.6819921777569358E-2</v>
          </cell>
        </row>
        <row r="477">
          <cell r="A477" t="str">
            <v>Others</v>
          </cell>
          <cell r="B477">
            <v>11008.365043007936</v>
          </cell>
          <cell r="C477">
            <v>0.14954849665919578</v>
          </cell>
          <cell r="D477">
            <v>10901.368598604648</v>
          </cell>
          <cell r="E477">
            <v>0.13824609410095023</v>
          </cell>
          <cell r="F477">
            <v>11827.411368267873</v>
          </cell>
          <cell r="G477">
            <v>0.13889382352905366</v>
          </cell>
          <cell r="H477">
            <v>9688.5928342691041</v>
          </cell>
          <cell r="I477">
            <v>0.10832141426890346</v>
          </cell>
          <cell r="J477">
            <v>10369.545321272541</v>
          </cell>
          <cell r="K477">
            <v>9.8669274582729949E-2</v>
          </cell>
          <cell r="L477">
            <v>7.0283940986235693E-2</v>
          </cell>
          <cell r="M477">
            <v>-5.8030390456678016E-2</v>
          </cell>
          <cell r="N477">
            <v>-9.6521396861735109E-3</v>
          </cell>
          <cell r="O477">
            <v>-5.0879222076465835E-2</v>
          </cell>
        </row>
        <row r="478">
          <cell r="A478" t="str">
            <v>Total</v>
          </cell>
          <cell r="B478">
            <v>73610.670043007936</v>
          </cell>
          <cell r="C478">
            <v>1</v>
          </cell>
          <cell r="D478">
            <v>78854.803598604645</v>
          </cell>
          <cell r="E478">
            <v>1</v>
          </cell>
          <cell r="F478">
            <v>85154.336368267861</v>
          </cell>
          <cell r="G478">
            <v>1</v>
          </cell>
          <cell r="H478">
            <v>89443.005334269095</v>
          </cell>
          <cell r="I478">
            <v>1</v>
          </cell>
          <cell r="J478">
            <v>105093.96532127255</v>
          </cell>
          <cell r="K478">
            <v>1</v>
          </cell>
          <cell r="L478">
            <v>0.17498249224198381</v>
          </cell>
          <cell r="M478">
            <v>0.42770015895616931</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Hewlett-Packard</v>
          </cell>
          <cell r="B486">
            <v>27.380443257121893</v>
          </cell>
          <cell r="C486">
            <v>0.29594463007015193</v>
          </cell>
          <cell r="D486">
            <v>20.282505706013634</v>
          </cell>
          <cell r="E486">
            <v>0.19462862947493662</v>
          </cell>
          <cell r="F486">
            <v>18.732931269026444</v>
          </cell>
          <cell r="G486">
            <v>0.17178336138693051</v>
          </cell>
          <cell r="H486">
            <v>20.021261776514478</v>
          </cell>
          <cell r="I486">
            <v>0.19647499709260885</v>
          </cell>
          <cell r="J486">
            <v>28.106768559327236</v>
          </cell>
          <cell r="K486">
            <v>0.23123675489918308</v>
          </cell>
          <cell r="L486">
            <v>0.40384601495482619</v>
          </cell>
          <cell r="M486">
            <v>2.6527156459251966E-2</v>
          </cell>
          <cell r="N486">
            <v>3.4761757806574228E-2</v>
          </cell>
          <cell r="O486">
            <v>-6.4707875170968848E-2</v>
          </cell>
        </row>
        <row r="487">
          <cell r="A487" t="str">
            <v>Acer</v>
          </cell>
          <cell r="B487">
            <v>16.163762297346867</v>
          </cell>
          <cell r="C487">
            <v>0.17470786023107704</v>
          </cell>
          <cell r="D487">
            <v>23.271217561975988</v>
          </cell>
          <cell r="E487">
            <v>0.22330797022566939</v>
          </cell>
          <cell r="F487">
            <v>23.155291648659944</v>
          </cell>
          <cell r="G487">
            <v>0.21233696831410234</v>
          </cell>
          <cell r="H487">
            <v>17.7402473152721</v>
          </cell>
          <cell r="I487">
            <v>0.17409067812992976</v>
          </cell>
          <cell r="J487">
            <v>26.404195126143271</v>
          </cell>
          <cell r="K487">
            <v>0.21722953970345499</v>
          </cell>
          <cell r="L487">
            <v>0.48837807370433972</v>
          </cell>
          <cell r="M487">
            <v>0.63354265179198266</v>
          </cell>
          <cell r="N487">
            <v>4.3138861573525228E-2</v>
          </cell>
          <cell r="O487">
            <v>4.2521679472377949E-2</v>
          </cell>
        </row>
        <row r="488">
          <cell r="A488" t="str">
            <v>Dell</v>
          </cell>
          <cell r="B488">
            <v>5.8504738085340504</v>
          </cell>
          <cell r="C488">
            <v>6.3235510497127029E-2</v>
          </cell>
          <cell r="D488">
            <v>7.9783161140599566</v>
          </cell>
          <cell r="E488">
            <v>7.6559018560359307E-2</v>
          </cell>
          <cell r="F488">
            <v>9.0526957435683162</v>
          </cell>
          <cell r="G488">
            <v>8.3014370901716483E-2</v>
          </cell>
          <cell r="H488">
            <v>13.661600936519214</v>
          </cell>
          <cell r="I488">
            <v>0.13406562654465645</v>
          </cell>
          <cell r="J488">
            <v>13.733133450248603</v>
          </cell>
          <cell r="K488">
            <v>0.11298364687245713</v>
          </cell>
          <cell r="L488">
            <v>5.2360271729334773E-3</v>
          </cell>
          <cell r="M488">
            <v>1.3473540604892831</v>
          </cell>
          <cell r="N488">
            <v>-2.1081979672199325E-2</v>
          </cell>
          <cell r="O488">
            <v>4.9748136375330099E-2</v>
          </cell>
        </row>
        <row r="489">
          <cell r="A489" t="str">
            <v>Lenovo</v>
          </cell>
          <cell r="B489">
            <v>7.834982641398704</v>
          </cell>
          <cell r="C489">
            <v>8.4685299563646815E-2</v>
          </cell>
          <cell r="D489">
            <v>14.107478011339646</v>
          </cell>
          <cell r="E489">
            <v>0.13537376251696315</v>
          </cell>
          <cell r="F489">
            <v>14.836997134841519</v>
          </cell>
          <cell r="G489">
            <v>0.13605715005881153</v>
          </cell>
          <cell r="H489">
            <v>17.982845466927223</v>
          </cell>
          <cell r="I489">
            <v>0.17647137079921121</v>
          </cell>
          <cell r="J489">
            <v>12.466326548400957</v>
          </cell>
          <cell r="K489">
            <v>0.10256151967384937</v>
          </cell>
          <cell r="L489">
            <v>-0.30676562998174328</v>
          </cell>
          <cell r="M489">
            <v>0.59111093399633408</v>
          </cell>
          <cell r="N489">
            <v>-7.3909851125361845E-2</v>
          </cell>
          <cell r="O489">
            <v>1.7876220110202554E-2</v>
          </cell>
        </row>
        <row r="490">
          <cell r="A490" t="str">
            <v>Fujitsu</v>
          </cell>
          <cell r="B490">
            <v>7.4419850062354795</v>
          </cell>
          <cell r="C490">
            <v>8.0437539998009663E-2</v>
          </cell>
          <cell r="D490">
            <v>9.3245209240605575</v>
          </cell>
          <cell r="E490">
            <v>8.9477047573179952E-2</v>
          </cell>
          <cell r="F490">
            <v>12.070217775920732</v>
          </cell>
          <cell r="G490">
            <v>0.11068543157729219</v>
          </cell>
          <cell r="H490">
            <v>5.9198901427133297</v>
          </cell>
          <cell r="I490">
            <v>5.8093761100637901E-2</v>
          </cell>
          <cell r="J490">
            <v>11.50082069854521</v>
          </cell>
          <cell r="K490">
            <v>9.4618221635671587E-2</v>
          </cell>
          <cell r="L490">
            <v>0.94274225049620775</v>
          </cell>
          <cell r="M490">
            <v>0.54539691882057273</v>
          </cell>
          <cell r="N490">
            <v>3.6524460535033686E-2</v>
          </cell>
          <cell r="O490">
            <v>1.4180681637661924E-2</v>
          </cell>
        </row>
        <row r="491">
          <cell r="A491" t="str">
            <v>Toshiba</v>
          </cell>
          <cell r="B491">
            <v>5.6050043954028608</v>
          </cell>
          <cell r="C491">
            <v>6.0582326471563391E-2</v>
          </cell>
          <cell r="D491">
            <v>6.1932568912479642</v>
          </cell>
          <cell r="E491">
            <v>5.9429792265381136E-2</v>
          </cell>
          <cell r="F491">
            <v>5.7189552259296841</v>
          </cell>
          <cell r="G491">
            <v>5.2443546512975087E-2</v>
          </cell>
          <cell r="H491">
            <v>5.9419550837922666</v>
          </cell>
          <cell r="I491">
            <v>5.831029137144321E-2</v>
          </cell>
          <cell r="J491">
            <v>6.033528175065987</v>
          </cell>
          <cell r="K491">
            <v>4.9638345043121666E-2</v>
          </cell>
          <cell r="L491">
            <v>1.5411272886175498E-2</v>
          </cell>
          <cell r="M491">
            <v>7.6453781198565052E-2</v>
          </cell>
          <cell r="N491">
            <v>-8.6719463283215434E-3</v>
          </cell>
          <cell r="O491">
            <v>-1.0943981428441725E-2</v>
          </cell>
        </row>
        <row r="492">
          <cell r="A492" t="str">
            <v>Sony</v>
          </cell>
          <cell r="B492">
            <v>4.4396231140726252</v>
          </cell>
          <cell r="C492">
            <v>4.7986170560017014E-2</v>
          </cell>
          <cell r="D492">
            <v>5.4131700702696195</v>
          </cell>
          <cell r="E492">
            <v>5.1944167410190804E-2</v>
          </cell>
          <cell r="F492">
            <v>6.0701626813108085</v>
          </cell>
          <cell r="G492">
            <v>5.5664163530306163E-2</v>
          </cell>
          <cell r="H492">
            <v>5.3179158465091492</v>
          </cell>
          <cell r="I492">
            <v>5.218639624937367E-2</v>
          </cell>
          <cell r="J492">
            <v>5.181631268798724</v>
          </cell>
          <cell r="K492">
            <v>4.2629717363347919E-2</v>
          </cell>
          <cell r="L492">
            <v>-2.56274415850124E-2</v>
          </cell>
          <cell r="M492">
            <v>0.16713314073307184</v>
          </cell>
          <cell r="N492">
            <v>-9.5566788860257518E-3</v>
          </cell>
          <cell r="O492">
            <v>-5.3564531966690948E-3</v>
          </cell>
        </row>
        <row r="493">
          <cell r="A493" t="str">
            <v>Apple</v>
          </cell>
          <cell r="B493">
            <v>3.9625049517055873</v>
          </cell>
          <cell r="C493">
            <v>4.2829184723977405E-2</v>
          </cell>
          <cell r="D493">
            <v>4.0974060920441531</v>
          </cell>
          <cell r="E493">
            <v>3.931824517423229E-2</v>
          </cell>
          <cell r="F493">
            <v>5.4967831313794546</v>
          </cell>
          <cell r="G493">
            <v>5.0406200159640778E-2</v>
          </cell>
          <cell r="H493">
            <v>4.709630680405045</v>
          </cell>
          <cell r="I493">
            <v>4.6217100828543953E-2</v>
          </cell>
          <cell r="J493">
            <v>3.5556799893192554</v>
          </cell>
          <cell r="K493">
            <v>2.9252879086923641E-2</v>
          </cell>
          <cell r="L493">
            <v>-0.24501935913721062</v>
          </cell>
          <cell r="M493">
            <v>-0.10266863192466713</v>
          </cell>
          <cell r="N493">
            <v>-1.6964221741620312E-2</v>
          </cell>
          <cell r="O493">
            <v>-1.3576305637053764E-2</v>
          </cell>
        </row>
        <row r="494">
          <cell r="A494" t="str">
            <v>NEC</v>
          </cell>
          <cell r="B494">
            <v>4.4211191802176311</v>
          </cell>
          <cell r="C494">
            <v>4.7786168689772111E-2</v>
          </cell>
          <cell r="D494">
            <v>3.941671313106943</v>
          </cell>
          <cell r="E494">
            <v>3.7823831859355492E-2</v>
          </cell>
          <cell r="F494">
            <v>3.2249578284486362</v>
          </cell>
          <cell r="G494">
            <v>2.9573273298556975E-2</v>
          </cell>
          <cell r="H494">
            <v>2.829273897080594</v>
          </cell>
          <cell r="I494">
            <v>2.7764562838650312E-2</v>
          </cell>
          <cell r="J494">
            <v>3.0003989933091888</v>
          </cell>
          <cell r="K494">
            <v>2.4684535511477503E-2</v>
          </cell>
          <cell r="L494">
            <v>6.0483750408601766E-2</v>
          </cell>
          <cell r="M494">
            <v>-0.32134853845729328</v>
          </cell>
          <cell r="N494">
            <v>-3.0800273271728087E-3</v>
          </cell>
          <cell r="O494">
            <v>-2.3101633178294608E-2</v>
          </cell>
        </row>
        <row r="495">
          <cell r="A495" t="str">
            <v>ASUS</v>
          </cell>
          <cell r="B495">
            <v>1.1233010759261524</v>
          </cell>
          <cell r="C495">
            <v>1.2141327233111886E-2</v>
          </cell>
          <cell r="D495">
            <v>1.5617792689547021</v>
          </cell>
          <cell r="E495">
            <v>1.4986657125352014E-2</v>
          </cell>
          <cell r="F495">
            <v>1.5891030740762848</v>
          </cell>
          <cell r="G495">
            <v>1.4572277223185241E-2</v>
          </cell>
          <cell r="H495">
            <v>1.0604757564990821</v>
          </cell>
          <cell r="I495">
            <v>1.0406785221666104E-2</v>
          </cell>
          <cell r="J495">
            <v>2.5109465962801547</v>
          </cell>
          <cell r="K495">
            <v>2.0657769370513147E-2</v>
          </cell>
          <cell r="L495">
            <v>1.3677548316328041</v>
          </cell>
          <cell r="M495">
            <v>1.2353282215187948</v>
          </cell>
          <cell r="N495">
            <v>1.0250984148847044E-2</v>
          </cell>
          <cell r="O495">
            <v>8.5164421374012613E-3</v>
          </cell>
        </row>
        <row r="496">
          <cell r="A496" t="str">
            <v>Others</v>
          </cell>
          <cell r="B496">
            <v>8.2956043829001231</v>
          </cell>
          <cell r="C496">
            <v>8.9663981961545874E-2</v>
          </cell>
          <cell r="D496">
            <v>8.0399945461036424</v>
          </cell>
          <cell r="E496">
            <v>7.7150877814379709E-2</v>
          </cell>
          <cell r="F496">
            <v>9.1016466608300277</v>
          </cell>
          <cell r="G496">
            <v>8.3463257036482483E-2</v>
          </cell>
          <cell r="H496">
            <v>6.7172421881578259</v>
          </cell>
          <cell r="I496">
            <v>6.5918429823278529E-2</v>
          </cell>
          <cell r="J496">
            <v>9.0563154505705938</v>
          </cell>
          <cell r="K496">
            <v>7.4507070839999939E-2</v>
          </cell>
          <cell r="L496">
            <v>0.34821928358284326</v>
          </cell>
          <cell r="M496">
            <v>9.1700499753645248E-2</v>
          </cell>
          <cell r="N496">
            <v>8.58864101672141E-3</v>
          </cell>
          <cell r="O496">
            <v>-1.5156911121545935E-2</v>
          </cell>
        </row>
        <row r="497">
          <cell r="A497" t="str">
            <v>Total</v>
          </cell>
          <cell r="B497">
            <v>92.518804110861964</v>
          </cell>
          <cell r="C497">
            <v>1</v>
          </cell>
          <cell r="D497">
            <v>104.21131649917682</v>
          </cell>
          <cell r="E497">
            <v>1</v>
          </cell>
          <cell r="F497">
            <v>109.04974217399187</v>
          </cell>
          <cell r="G497">
            <v>1</v>
          </cell>
          <cell r="H497">
            <v>101.90233909039031</v>
          </cell>
          <cell r="I497">
            <v>1</v>
          </cell>
          <cell r="J497">
            <v>121.54974485600918</v>
          </cell>
          <cell r="K497">
            <v>1</v>
          </cell>
          <cell r="L497">
            <v>0.19280622938587366</v>
          </cell>
          <cell r="M497">
            <v>0.3137842195880578</v>
          </cell>
          <cell r="N497">
            <v>0</v>
          </cell>
          <cell r="O497">
            <v>0</v>
          </cell>
        </row>
        <row r="498">
          <cell r="A498" t="str">
            <v>*Historical data for Lenovo includes IBM PCD - for your internal analysis only</v>
          </cell>
        </row>
      </sheetData>
      <sheetData sheetId="17" refreshError="1">
        <row r="460">
          <cell r="A460" t="str">
            <v>IDC PC Tracker</v>
          </cell>
          <cell r="M460" t="str">
            <v>( Top )</v>
          </cell>
          <cell r="N460" t="str">
            <v xml:space="preserve"> ( Contents Page )</v>
          </cell>
        </row>
        <row r="461">
          <cell r="A461" t="str">
            <v>Taiwan</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Acer</v>
          </cell>
          <cell r="B467">
            <v>38523.35</v>
          </cell>
          <cell r="C467">
            <v>0.14047599682016546</v>
          </cell>
          <cell r="D467">
            <v>51871.6</v>
          </cell>
          <cell r="E467">
            <v>0.18053277424980893</v>
          </cell>
          <cell r="F467">
            <v>96203.212499999994</v>
          </cell>
          <cell r="G467">
            <v>0.2439498337672428</v>
          </cell>
          <cell r="H467">
            <v>87363.224999999977</v>
          </cell>
          <cell r="I467">
            <v>0.23524674584484731</v>
          </cell>
          <cell r="J467">
            <v>67526.424999999988</v>
          </cell>
          <cell r="K467">
            <v>0.21548608996517299</v>
          </cell>
          <cell r="L467">
            <v>-0.22706121483038189</v>
          </cell>
          <cell r="M467">
            <v>0.75287001260274589</v>
          </cell>
          <cell r="N467">
            <v>-1.9760655879674321E-2</v>
          </cell>
          <cell r="O467">
            <v>7.5010093145007534E-2</v>
          </cell>
        </row>
        <row r="468">
          <cell r="A468" t="str">
            <v>ASUS</v>
          </cell>
          <cell r="B468">
            <v>20964.79</v>
          </cell>
          <cell r="C468">
            <v>7.6448433829753554E-2</v>
          </cell>
          <cell r="D468">
            <v>29917.88</v>
          </cell>
          <cell r="E468">
            <v>0.10412553065787201</v>
          </cell>
          <cell r="F468">
            <v>55552.244999999988</v>
          </cell>
          <cell r="G468">
            <v>0.14086807062858886</v>
          </cell>
          <cell r="H468">
            <v>60087.805</v>
          </cell>
          <cell r="I468">
            <v>0.16180103918107133</v>
          </cell>
          <cell r="J468">
            <v>46276.26</v>
          </cell>
          <cell r="K468">
            <v>0.14767389693163438</v>
          </cell>
          <cell r="L468">
            <v>-0.22985604150459482</v>
          </cell>
          <cell r="M468">
            <v>1.2073323892106718</v>
          </cell>
          <cell r="N468">
            <v>-1.4127142249436953E-2</v>
          </cell>
          <cell r="O468">
            <v>7.1225463101880826E-2</v>
          </cell>
        </row>
        <row r="469">
          <cell r="A469" t="str">
            <v>Hewlett-Packard</v>
          </cell>
          <cell r="B469">
            <v>21238.29</v>
          </cell>
          <cell r="C469">
            <v>7.7445755846927949E-2</v>
          </cell>
          <cell r="D469">
            <v>20118.29</v>
          </cell>
          <cell r="E469">
            <v>7.0019253442388296E-2</v>
          </cell>
          <cell r="F469">
            <v>23932.37</v>
          </cell>
          <cell r="G469">
            <v>6.0687138521035862E-2</v>
          </cell>
          <cell r="H469">
            <v>11117.69</v>
          </cell>
          <cell r="I469">
            <v>2.9937086157382598E-2</v>
          </cell>
          <cell r="J469">
            <v>13909.02</v>
          </cell>
          <cell r="K469">
            <v>4.4385591789397869E-2</v>
          </cell>
          <cell r="L469">
            <v>0.25107104083672049</v>
          </cell>
          <cell r="M469">
            <v>-0.34509699227197665</v>
          </cell>
          <cell r="N469">
            <v>1.444850563201527E-2</v>
          </cell>
          <cell r="O469">
            <v>-3.3060164057530081E-2</v>
          </cell>
        </row>
        <row r="470">
          <cell r="A470" t="str">
            <v>Lenovo</v>
          </cell>
          <cell r="B470">
            <v>11547.46</v>
          </cell>
          <cell r="C470">
            <v>4.210799305462759E-2</v>
          </cell>
          <cell r="D470">
            <v>5610.67</v>
          </cell>
          <cell r="E470">
            <v>1.9527252301840999E-2</v>
          </cell>
          <cell r="F470">
            <v>11416.383</v>
          </cell>
          <cell r="G470">
            <v>2.8949394336214882E-2</v>
          </cell>
          <cell r="H470">
            <v>10133.67</v>
          </cell>
          <cell r="I470">
            <v>2.7287372815799262E-2</v>
          </cell>
          <cell r="J470">
            <v>7554.7219999999998</v>
          </cell>
          <cell r="K470">
            <v>2.4108154763914598E-2</v>
          </cell>
          <cell r="L470">
            <v>-0.25449299217361532</v>
          </cell>
          <cell r="M470">
            <v>-0.34576764067595811</v>
          </cell>
          <cell r="N470">
            <v>-3.1792180518846642E-3</v>
          </cell>
          <cell r="O470">
            <v>-1.7999838290712993E-2</v>
          </cell>
        </row>
        <row r="471">
          <cell r="A471" t="str">
            <v>Sony</v>
          </cell>
          <cell r="B471">
            <v>4792.75</v>
          </cell>
          <cell r="C471">
            <v>1.7476837651965574E-2</v>
          </cell>
          <cell r="D471">
            <v>5142.3500000000004</v>
          </cell>
          <cell r="E471">
            <v>1.7897321687850482E-2</v>
          </cell>
          <cell r="F471">
            <v>6133.2</v>
          </cell>
          <cell r="G471">
            <v>1.5552423682953972E-2</v>
          </cell>
          <cell r="H471">
            <v>6612.5</v>
          </cell>
          <cell r="I471">
            <v>1.7805765605597244E-2</v>
          </cell>
          <cell r="J471">
            <v>6979.29</v>
          </cell>
          <cell r="K471">
            <v>2.2271872275676261E-2</v>
          </cell>
          <cell r="L471">
            <v>5.5469187145557708E-2</v>
          </cell>
          <cell r="M471">
            <v>0.45621824630953012</v>
          </cell>
          <cell r="N471">
            <v>4.4661066700790175E-3</v>
          </cell>
          <cell r="O471">
            <v>4.7950346237106874E-3</v>
          </cell>
        </row>
        <row r="472">
          <cell r="A472" t="str">
            <v>Toshiba</v>
          </cell>
          <cell r="B472">
            <v>3149.84</v>
          </cell>
          <cell r="C472">
            <v>1.148594070411919E-2</v>
          </cell>
          <cell r="D472">
            <v>5436.09</v>
          </cell>
          <cell r="E472">
            <v>1.8919647914690196E-2</v>
          </cell>
          <cell r="F472">
            <v>3699.08</v>
          </cell>
          <cell r="G472">
            <v>9.3800396851792499E-3</v>
          </cell>
          <cell r="H472">
            <v>6220.86</v>
          </cell>
          <cell r="I472">
            <v>1.6751179587937343E-2</v>
          </cell>
          <cell r="J472">
            <v>5405.81</v>
          </cell>
          <cell r="K472">
            <v>1.7250681640478258E-2</v>
          </cell>
          <cell r="L472">
            <v>-0.13101886234379156</v>
          </cell>
          <cell r="M472">
            <v>0.71621733167398993</v>
          </cell>
          <cell r="N472">
            <v>4.9950205254091495E-4</v>
          </cell>
          <cell r="O472">
            <v>5.7647409363590675E-3</v>
          </cell>
        </row>
        <row r="473">
          <cell r="A473" t="str">
            <v>Apple</v>
          </cell>
          <cell r="B473">
            <v>2830.07</v>
          </cell>
          <cell r="C473">
            <v>1.031989441003562E-2</v>
          </cell>
          <cell r="D473">
            <v>3264.4946809244566</v>
          </cell>
          <cell r="E473">
            <v>1.1361675392142077E-2</v>
          </cell>
          <cell r="F473">
            <v>4954.68</v>
          </cell>
          <cell r="G473">
            <v>1.2563960505683557E-2</v>
          </cell>
          <cell r="H473">
            <v>4223.3999999999996</v>
          </cell>
          <cell r="I473">
            <v>1.137253239450728E-2</v>
          </cell>
          <cell r="J473">
            <v>1587.5</v>
          </cell>
          <cell r="K473">
            <v>5.0659303793990605E-3</v>
          </cell>
          <cell r="L473">
            <v>-0.62411800918691096</v>
          </cell>
          <cell r="M473">
            <v>-0.43905981124141813</v>
          </cell>
          <cell r="N473">
            <v>-6.3066020151082199E-3</v>
          </cell>
          <cell r="O473">
            <v>-5.2539640306365591E-3</v>
          </cell>
        </row>
        <row r="474">
          <cell r="A474" t="str">
            <v>BenQ</v>
          </cell>
          <cell r="B474">
            <v>3300.2</v>
          </cell>
          <cell r="C474">
            <v>1.2034230790050969E-2</v>
          </cell>
          <cell r="D474">
            <v>3623.25</v>
          </cell>
          <cell r="E474">
            <v>1.2610279503632436E-2</v>
          </cell>
          <cell r="F474">
            <v>12722.69</v>
          </cell>
          <cell r="G474">
            <v>3.2261896769530049E-2</v>
          </cell>
          <cell r="H474">
            <v>1373.12</v>
          </cell>
          <cell r="I474">
            <v>3.697459791055983E-3</v>
          </cell>
          <cell r="J474">
            <v>871.12</v>
          </cell>
          <cell r="K474">
            <v>2.7798634784895176E-3</v>
          </cell>
          <cell r="L474">
            <v>-0.36559077138196217</v>
          </cell>
          <cell r="M474">
            <v>-0.73604023998545542</v>
          </cell>
          <cell r="N474">
            <v>-9.1759631256646546E-4</v>
          </cell>
          <cell r="O474">
            <v>-9.2543673115614514E-3</v>
          </cell>
        </row>
        <row r="475">
          <cell r="A475" t="str">
            <v>Dell</v>
          </cell>
          <cell r="B475">
            <v>1108.1300000000001</v>
          </cell>
          <cell r="C475">
            <v>4.040813334155258E-3</v>
          </cell>
          <cell r="D475">
            <v>1240.25</v>
          </cell>
          <cell r="E475">
            <v>4.316538785449563E-3</v>
          </cell>
          <cell r="F475">
            <v>1488.22</v>
          </cell>
          <cell r="G475">
            <v>3.7737931216079309E-3</v>
          </cell>
          <cell r="H475">
            <v>1605.09</v>
          </cell>
          <cell r="I475">
            <v>4.3220954731021674E-3</v>
          </cell>
          <cell r="J475">
            <v>795.6</v>
          </cell>
          <cell r="K475">
            <v>2.5388687936062312E-3</v>
          </cell>
          <cell r="L475">
            <v>-0.50432686017606487</v>
          </cell>
          <cell r="M475">
            <v>-0.28203369640746123</v>
          </cell>
          <cell r="N475">
            <v>-1.7832266794959362E-3</v>
          </cell>
          <cell r="O475">
            <v>-1.5019445405490268E-3</v>
          </cell>
        </row>
        <row r="476">
          <cell r="A476" t="str">
            <v>Twinhead</v>
          </cell>
          <cell r="B476">
            <v>1982.65</v>
          </cell>
          <cell r="C476">
            <v>7.2297641585038954E-3</v>
          </cell>
          <cell r="D476">
            <v>1359</v>
          </cell>
          <cell r="E476">
            <v>4.7298336701680757E-3</v>
          </cell>
          <cell r="F476">
            <v>926.68</v>
          </cell>
          <cell r="G476">
            <v>2.3498532541772299E-3</v>
          </cell>
          <cell r="H476">
            <v>736.33</v>
          </cell>
          <cell r="I476">
            <v>1.9827477335908387E-3</v>
          </cell>
          <cell r="J476">
            <v>599.54999999999995</v>
          </cell>
          <cell r="K476">
            <v>1.91324633635824E-3</v>
          </cell>
          <cell r="L476">
            <v>-0.18575910257629058</v>
          </cell>
          <cell r="M476">
            <v>-0.69760169470153588</v>
          </cell>
          <cell r="N476">
            <v>-6.9501397232598619E-5</v>
          </cell>
          <cell r="O476">
            <v>-5.3165178221456551E-3</v>
          </cell>
        </row>
        <row r="477">
          <cell r="A477" t="str">
            <v>Others</v>
          </cell>
          <cell r="B477">
            <v>164796.86500000005</v>
          </cell>
          <cell r="C477">
            <v>0.60093433939969509</v>
          </cell>
          <cell r="D477">
            <v>159741.23963999999</v>
          </cell>
          <cell r="E477">
            <v>0.55595989239415688</v>
          </cell>
          <cell r="F477">
            <v>177327.78</v>
          </cell>
          <cell r="G477">
            <v>0.44966359572778564</v>
          </cell>
          <cell r="H477">
            <v>181894.7839240508</v>
          </cell>
          <cell r="I477">
            <v>0.48979597541510872</v>
          </cell>
          <cell r="J477">
            <v>161862.60999999999</v>
          </cell>
          <cell r="K477">
            <v>0.51652580364587264</v>
          </cell>
          <cell r="L477">
            <v>-0.11013055730292409</v>
          </cell>
          <cell r="M477">
            <v>-1.7805284099305596E-2</v>
          </cell>
          <cell r="N477">
            <v>2.6729828230763919E-2</v>
          </cell>
          <cell r="O477">
            <v>-8.4408535753822456E-2</v>
          </cell>
        </row>
        <row r="478">
          <cell r="A478" t="str">
            <v>Total</v>
          </cell>
          <cell r="B478">
            <v>274234.39500000002</v>
          </cell>
          <cell r="C478">
            <v>1</v>
          </cell>
          <cell r="D478">
            <v>287325.11432092445</v>
          </cell>
          <cell r="E478">
            <v>1</v>
          </cell>
          <cell r="F478">
            <v>394356.54050000018</v>
          </cell>
          <cell r="G478">
            <v>1</v>
          </cell>
          <cell r="H478">
            <v>371368.47392405075</v>
          </cell>
          <cell r="I478">
            <v>1</v>
          </cell>
          <cell r="J478">
            <v>313367.90700000012</v>
          </cell>
          <cell r="K478">
            <v>1</v>
          </cell>
          <cell r="L478">
            <v>-0.15618064266788689</v>
          </cell>
          <cell r="M478">
            <v>0.14270096207297445</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Acer</v>
          </cell>
          <cell r="B486">
            <v>37.633818012321917</v>
          </cell>
          <cell r="C486">
            <v>0.13423564919873254</v>
          </cell>
          <cell r="D486">
            <v>48.291248347509658</v>
          </cell>
          <cell r="E486">
            <v>0.17206272061353753</v>
          </cell>
          <cell r="F486">
            <v>86.482378824969132</v>
          </cell>
          <cell r="G486">
            <v>0.22925824912773726</v>
          </cell>
          <cell r="H486">
            <v>76.176432210094958</v>
          </cell>
          <cell r="I486">
            <v>0.22464444102609499</v>
          </cell>
          <cell r="J486">
            <v>61.021796406283329</v>
          </cell>
          <cell r="K486">
            <v>0.20674667636804628</v>
          </cell>
          <cell r="L486">
            <v>-0.19894126521986577</v>
          </cell>
          <cell r="M486">
            <v>0.62146174980980695</v>
          </cell>
          <cell r="N486">
            <v>-1.7897764658048709E-2</v>
          </cell>
          <cell r="O486">
            <v>7.2511027169313735E-2</v>
          </cell>
        </row>
        <row r="487">
          <cell r="A487" t="str">
            <v>ASUS</v>
          </cell>
          <cell r="B487">
            <v>31.143481217478989</v>
          </cell>
          <cell r="C487">
            <v>0.11108533867512568</v>
          </cell>
          <cell r="D487">
            <v>42.166884733470326</v>
          </cell>
          <cell r="E487">
            <v>0.15024148588638625</v>
          </cell>
          <cell r="F487">
            <v>68.19647418616961</v>
          </cell>
          <cell r="G487">
            <v>0.18078369814790715</v>
          </cell>
          <cell r="H487">
            <v>64.170447047969674</v>
          </cell>
          <cell r="I487">
            <v>0.18923876833359252</v>
          </cell>
          <cell r="J487">
            <v>51.793479193133095</v>
          </cell>
          <cell r="K487">
            <v>0.17548040718799987</v>
          </cell>
          <cell r="L487">
            <v>-0.19287644740240562</v>
          </cell>
          <cell r="M487">
            <v>0.66306004237138683</v>
          </cell>
          <cell r="N487">
            <v>-1.3758361145592646E-2</v>
          </cell>
          <cell r="O487">
            <v>6.4395068512874187E-2</v>
          </cell>
        </row>
        <row r="488">
          <cell r="A488" t="str">
            <v>Hewlett-Packard</v>
          </cell>
          <cell r="B488">
            <v>23.809883132037303</v>
          </cell>
          <cell r="C488">
            <v>8.4927208781434629E-2</v>
          </cell>
          <cell r="D488">
            <v>21.061868392424312</v>
          </cell>
          <cell r="E488">
            <v>7.5043874424747317E-2</v>
          </cell>
          <cell r="F488">
            <v>23.929123696153479</v>
          </cell>
          <cell r="G488">
            <v>6.3434298134237913E-2</v>
          </cell>
          <cell r="H488">
            <v>11.835766818941838</v>
          </cell>
          <cell r="I488">
            <v>3.490369848017167E-2</v>
          </cell>
          <cell r="J488">
            <v>14.629755218785244</v>
          </cell>
          <cell r="K488">
            <v>4.9566768690711381E-2</v>
          </cell>
          <cell r="L488">
            <v>0.23606315016040491</v>
          </cell>
          <cell r="M488">
            <v>-0.38555955366701367</v>
          </cell>
          <cell r="N488">
            <v>1.4663070210539711E-2</v>
          </cell>
          <cell r="O488">
            <v>-3.5360440090723248E-2</v>
          </cell>
        </row>
        <row r="489">
          <cell r="A489" t="str">
            <v>Sony</v>
          </cell>
          <cell r="B489">
            <v>9.9322715108775945</v>
          </cell>
          <cell r="C489">
            <v>3.5427309390830282E-2</v>
          </cell>
          <cell r="D489">
            <v>10.140952496071559</v>
          </cell>
          <cell r="E489">
            <v>3.6132424316935238E-2</v>
          </cell>
          <cell r="F489">
            <v>12.286066994561569</v>
          </cell>
          <cell r="G489">
            <v>3.2569434908120684E-2</v>
          </cell>
          <cell r="H489">
            <v>12.200203439030215</v>
          </cell>
          <cell r="I489">
            <v>3.5978422754254218E-2</v>
          </cell>
          <cell r="J489">
            <v>12.779775853945472</v>
          </cell>
          <cell r="K489">
            <v>4.329889216863133E-2</v>
          </cell>
          <cell r="L489">
            <v>4.7505143484830814E-2</v>
          </cell>
          <cell r="M489">
            <v>0.28669215697027162</v>
          </cell>
          <cell r="N489">
            <v>7.3204694143771121E-3</v>
          </cell>
          <cell r="O489">
            <v>7.8715827778010478E-3</v>
          </cell>
        </row>
        <row r="490">
          <cell r="A490" t="str">
            <v>Lenovo</v>
          </cell>
          <cell r="B490">
            <v>14.849939387962825</v>
          </cell>
          <cell r="C490">
            <v>5.2968084547051549E-2</v>
          </cell>
          <cell r="D490">
            <v>7.4476912166718625</v>
          </cell>
          <cell r="E490">
            <v>2.6536278453778935E-2</v>
          </cell>
          <cell r="F490">
            <v>14.512367958287808</v>
          </cell>
          <cell r="G490">
            <v>3.8471190478561929E-2</v>
          </cell>
          <cell r="H490">
            <v>11.64780574988057</v>
          </cell>
          <cell r="I490">
            <v>3.4349400936050926E-2</v>
          </cell>
          <cell r="J490">
            <v>8.6080322866380445</v>
          </cell>
          <cell r="K490">
            <v>2.9164694750743157E-2</v>
          </cell>
          <cell r="L490">
            <v>-0.26097391461681041</v>
          </cell>
          <cell r="M490">
            <v>-0.42033216016924568</v>
          </cell>
          <cell r="N490">
            <v>-5.1847061853077699E-3</v>
          </cell>
          <cell r="O490">
            <v>-2.3803389796308392E-2</v>
          </cell>
        </row>
        <row r="491">
          <cell r="A491" t="str">
            <v>Toshiba</v>
          </cell>
          <cell r="B491">
            <v>5.2808752354355022</v>
          </cell>
          <cell r="C491">
            <v>1.88362954652673E-2</v>
          </cell>
          <cell r="D491">
            <v>8.6483633824680144</v>
          </cell>
          <cell r="E491">
            <v>3.0814298312060107E-2</v>
          </cell>
          <cell r="F491">
            <v>5.367589154582121</v>
          </cell>
          <cell r="G491">
            <v>1.4229073116814416E-2</v>
          </cell>
          <cell r="H491">
            <v>7.5100944703212713</v>
          </cell>
          <cell r="I491">
            <v>2.2147282635729862E-2</v>
          </cell>
          <cell r="J491">
            <v>7.1613562096048806</v>
          </cell>
          <cell r="K491">
            <v>2.4263241690980847E-2</v>
          </cell>
          <cell r="L491">
            <v>-4.6435935272791884E-2</v>
          </cell>
          <cell r="M491">
            <v>0.35609267220536767</v>
          </cell>
          <cell r="N491">
            <v>2.1159590552509849E-3</v>
          </cell>
          <cell r="O491">
            <v>5.426946225713547E-3</v>
          </cell>
        </row>
        <row r="492">
          <cell r="A492" t="str">
            <v>Apple</v>
          </cell>
          <cell r="B492">
            <v>4.20141461063566</v>
          </cell>
          <cell r="C492">
            <v>1.4985979302633125E-2</v>
          </cell>
          <cell r="D492">
            <v>4.6587053279706332</v>
          </cell>
          <cell r="E492">
            <v>1.6599063819992283E-2</v>
          </cell>
          <cell r="F492">
            <v>6.3391856279269883</v>
          </cell>
          <cell r="G492">
            <v>1.6804701925413022E-2</v>
          </cell>
          <cell r="H492">
            <v>5.3717424459572438</v>
          </cell>
          <cell r="I492">
            <v>1.5841278517482162E-2</v>
          </cell>
          <cell r="J492">
            <v>2.2289552829319712</v>
          </cell>
          <cell r="K492">
            <v>7.5518769301870688E-3</v>
          </cell>
          <cell r="L492">
            <v>-0.58505916741978647</v>
          </cell>
          <cell r="M492">
            <v>-0.46947504840643717</v>
          </cell>
          <cell r="N492">
            <v>-8.2894015872950928E-3</v>
          </cell>
          <cell r="O492">
            <v>-7.4341023724460564E-3</v>
          </cell>
        </row>
        <row r="493">
          <cell r="A493" t="str">
            <v>BenQ</v>
          </cell>
          <cell r="B493">
            <v>3.9587817362297981</v>
          </cell>
          <cell r="C493">
            <v>1.4120534786688411E-2</v>
          </cell>
          <cell r="D493">
            <v>4.5134088378809958</v>
          </cell>
          <cell r="E493">
            <v>1.6081369408770668E-2</v>
          </cell>
          <cell r="F493">
            <v>11.004310597271191</v>
          </cell>
          <cell r="G493">
            <v>2.9171595585895337E-2</v>
          </cell>
          <cell r="H493">
            <v>1.1645063895855725</v>
          </cell>
          <cell r="I493">
            <v>3.4341315203404803E-3</v>
          </cell>
          <cell r="J493">
            <v>0.93240909919851145</v>
          </cell>
          <cell r="K493">
            <v>3.1590758323654772E-3</v>
          </cell>
          <cell r="L493">
            <v>-0.19930958942154064</v>
          </cell>
          <cell r="M493">
            <v>-0.76447069797626566</v>
          </cell>
          <cell r="N493">
            <v>-2.750556879750031E-4</v>
          </cell>
          <cell r="O493">
            <v>-1.0961458954322933E-2</v>
          </cell>
        </row>
        <row r="494">
          <cell r="A494" t="str">
            <v>Fujitsu</v>
          </cell>
          <cell r="B494">
            <v>0.13029916955478119</v>
          </cell>
          <cell r="C494">
            <v>4.6476266663974972E-4</v>
          </cell>
          <cell r="D494">
            <v>0.97757161851807095</v>
          </cell>
          <cell r="E494">
            <v>3.4831079757223268E-3</v>
          </cell>
          <cell r="F494">
            <v>0.9850580522547675</v>
          </cell>
          <cell r="G494">
            <v>2.6113144367382372E-3</v>
          </cell>
          <cell r="H494">
            <v>0.67523348859429122</v>
          </cell>
          <cell r="I494">
            <v>1.9912648204501089E-3</v>
          </cell>
          <cell r="J494">
            <v>0.83993907697443471</v>
          </cell>
          <cell r="K494">
            <v>2.8457800776613648E-3</v>
          </cell>
          <cell r="L494">
            <v>0.24392390360115201</v>
          </cell>
          <cell r="M494">
            <v>5.4462350745934902</v>
          </cell>
          <cell r="N494">
            <v>8.545152572112559E-4</v>
          </cell>
          <cell r="O494">
            <v>2.3810174110216152E-3</v>
          </cell>
        </row>
        <row r="495">
          <cell r="A495" t="str">
            <v>Dell</v>
          </cell>
          <cell r="B495">
            <v>1.2609086040180995</v>
          </cell>
          <cell r="C495">
            <v>4.4975209527032068E-3</v>
          </cell>
          <cell r="D495">
            <v>1.2280224986799162</v>
          </cell>
          <cell r="E495">
            <v>4.3754696622663944E-3</v>
          </cell>
          <cell r="F495">
            <v>1.455638278087479</v>
          </cell>
          <cell r="G495">
            <v>3.8587870446193046E-3</v>
          </cell>
          <cell r="H495">
            <v>1.3597198739101877</v>
          </cell>
          <cell r="I495">
            <v>4.0098164506337641E-3</v>
          </cell>
          <cell r="J495">
            <v>0.65184290452301696</v>
          </cell>
          <cell r="K495">
            <v>2.208495356756668E-3</v>
          </cell>
          <cell r="L495">
            <v>-0.52060500325813974</v>
          </cell>
          <cell r="M495">
            <v>-0.48303715079284193</v>
          </cell>
          <cell r="N495">
            <v>-1.801321093877096E-3</v>
          </cell>
          <cell r="O495">
            <v>-2.2890255959465387E-3</v>
          </cell>
        </row>
        <row r="496">
          <cell r="A496" t="str">
            <v>Others</v>
          </cell>
          <cell r="B496">
            <v>148.1546875378651</v>
          </cell>
          <cell r="C496">
            <v>0.52845131623289343</v>
          </cell>
          <cell r="D496">
            <v>131.52601067440054</v>
          </cell>
          <cell r="E496">
            <v>0.46862990712580294</v>
          </cell>
          <cell r="F496">
            <v>146.6687075330189</v>
          </cell>
          <cell r="G496">
            <v>0.38880765709395465</v>
          </cell>
          <cell r="H496">
            <v>146.98583237833023</v>
          </cell>
          <cell r="I496">
            <v>0.43346149452519928</v>
          </cell>
          <cell r="J496">
            <v>134.50514884056508</v>
          </cell>
          <cell r="K496">
            <v>0.45571409094591653</v>
          </cell>
          <cell r="L496">
            <v>-8.491079266497481E-2</v>
          </cell>
          <cell r="M496">
            <v>-9.2130319493343715E-2</v>
          </cell>
          <cell r="N496">
            <v>2.2252596420717252E-2</v>
          </cell>
          <cell r="O496">
            <v>-7.2737225286976903E-2</v>
          </cell>
        </row>
        <row r="497">
          <cell r="A497" t="str">
            <v>Total</v>
          </cell>
          <cell r="B497">
            <v>280.35636015441759</v>
          </cell>
          <cell r="C497">
            <v>1</v>
          </cell>
          <cell r="D497">
            <v>280.6607275260659</v>
          </cell>
          <cell r="E497">
            <v>1</v>
          </cell>
          <cell r="F497">
            <v>377.22690090328308</v>
          </cell>
          <cell r="G497">
            <v>1</v>
          </cell>
          <cell r="H497">
            <v>339.09778431261606</v>
          </cell>
          <cell r="I497">
            <v>1</v>
          </cell>
          <cell r="J497">
            <v>295.15249037258309</v>
          </cell>
          <cell r="K497">
            <v>1</v>
          </cell>
          <cell r="L497">
            <v>-0.12959475400027853</v>
          </cell>
          <cell r="M497">
            <v>5.2776153214487254E-2</v>
          </cell>
          <cell r="N497">
            <v>0</v>
          </cell>
          <cell r="O497">
            <v>0</v>
          </cell>
        </row>
        <row r="498">
          <cell r="A498" t="str">
            <v>*Historical data for Lenovo includes IBM PCD - for your internal analysis only</v>
          </cell>
        </row>
      </sheetData>
      <sheetData sheetId="18" refreshError="1">
        <row r="460">
          <cell r="A460" t="str">
            <v>IDC PC Tracker</v>
          </cell>
          <cell r="M460" t="str">
            <v>( Top )</v>
          </cell>
          <cell r="N460" t="str">
            <v xml:space="preserve"> ( Contents Page )</v>
          </cell>
        </row>
        <row r="461">
          <cell r="A461" t="str">
            <v>Thailand</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Acer</v>
          </cell>
          <cell r="B467">
            <v>24619.924000000003</v>
          </cell>
          <cell r="C467">
            <v>0.17462123277882963</v>
          </cell>
          <cell r="D467">
            <v>28726.342000000001</v>
          </cell>
          <cell r="E467">
            <v>0.19172677172154681</v>
          </cell>
          <cell r="F467">
            <v>37477.057000000001</v>
          </cell>
          <cell r="G467">
            <v>0.22666674279680996</v>
          </cell>
          <cell r="H467">
            <v>43352.14699999999</v>
          </cell>
          <cell r="I467">
            <v>0.28302016139877917</v>
          </cell>
          <cell r="J467">
            <v>48252.524614213202</v>
          </cell>
          <cell r="K467">
            <v>0.27037068843567819</v>
          </cell>
          <cell r="L467">
            <v>0.11303656112379423</v>
          </cell>
          <cell r="M467">
            <v>0.95989738287629134</v>
          </cell>
          <cell r="N467">
            <v>-1.2649472963100983E-2</v>
          </cell>
          <cell r="O467">
            <v>9.5749455656848559E-2</v>
          </cell>
        </row>
        <row r="468">
          <cell r="A468" t="str">
            <v>Hewlett-Packard</v>
          </cell>
          <cell r="B468">
            <v>24818.55</v>
          </cell>
          <cell r="C468">
            <v>0.1760300233576278</v>
          </cell>
          <cell r="D468">
            <v>28861.02</v>
          </cell>
          <cell r="E468">
            <v>0.19262564628629003</v>
          </cell>
          <cell r="F468">
            <v>37189.9</v>
          </cell>
          <cell r="G468">
            <v>0.22492997510287649</v>
          </cell>
          <cell r="H468">
            <v>24999.436189951273</v>
          </cell>
          <cell r="I468">
            <v>0.1632063220619383</v>
          </cell>
          <cell r="J468">
            <v>37530.68</v>
          </cell>
          <cell r="K468">
            <v>0.21029357262003642</v>
          </cell>
          <cell r="L468">
            <v>0.50126105704278889</v>
          </cell>
          <cell r="M468">
            <v>0.51220276768787865</v>
          </cell>
          <cell r="N468">
            <v>4.708725055809812E-2</v>
          </cell>
          <cell r="O468">
            <v>3.4263549262408627E-2</v>
          </cell>
        </row>
        <row r="469">
          <cell r="A469" t="str">
            <v>Laser (V-Tech)</v>
          </cell>
          <cell r="B469">
            <v>10113.780000000001</v>
          </cell>
          <cell r="C469">
            <v>7.1733801113840617E-2</v>
          </cell>
          <cell r="D469">
            <v>9252.9</v>
          </cell>
          <cell r="E469">
            <v>6.1756162551511097E-2</v>
          </cell>
          <cell r="F469">
            <v>9739.2199999999993</v>
          </cell>
          <cell r="G469">
            <v>5.8904232388939916E-2</v>
          </cell>
          <cell r="H469">
            <v>9116.7360000000008</v>
          </cell>
          <cell r="I469">
            <v>5.9517700337887794E-2</v>
          </cell>
          <cell r="J469">
            <v>11043.63</v>
          </cell>
          <cell r="K469">
            <v>6.1880157977255212E-2</v>
          </cell>
          <cell r="L469">
            <v>0.21135788071520323</v>
          </cell>
          <cell r="M469">
            <v>9.1938918979847184E-2</v>
          </cell>
          <cell r="N469">
            <v>2.3624576393674185E-3</v>
          </cell>
          <cell r="O469">
            <v>-9.8536431365854049E-3</v>
          </cell>
        </row>
        <row r="470">
          <cell r="A470" t="str">
            <v>SVOA</v>
          </cell>
          <cell r="B470">
            <v>7718.66</v>
          </cell>
          <cell r="C470">
            <v>5.4745982343432129E-2</v>
          </cell>
          <cell r="D470">
            <v>11413.825000000001</v>
          </cell>
          <cell r="E470">
            <v>7.6178715001188946E-2</v>
          </cell>
          <cell r="F470">
            <v>11033.19</v>
          </cell>
          <cell r="G470">
            <v>6.6730352918542554E-2</v>
          </cell>
          <cell r="H470">
            <v>9311.74</v>
          </cell>
          <cell r="I470">
            <v>6.0790764473636537E-2</v>
          </cell>
          <cell r="J470">
            <v>11042.84</v>
          </cell>
          <cell r="K470">
            <v>6.1875731414177494E-2</v>
          </cell>
          <cell r="L470">
            <v>0.18590510473874922</v>
          </cell>
          <cell r="M470">
            <v>0.43066801750562922</v>
          </cell>
          <cell r="N470">
            <v>1.0849669405409573E-3</v>
          </cell>
          <cell r="O470">
            <v>7.1297490707453656E-3</v>
          </cell>
        </row>
        <row r="471">
          <cell r="A471" t="str">
            <v>Belta</v>
          </cell>
          <cell r="B471">
            <v>8835.31</v>
          </cell>
          <cell r="C471">
            <v>6.2666023021968748E-2</v>
          </cell>
          <cell r="D471">
            <v>7524.9749999999995</v>
          </cell>
          <cell r="E471">
            <v>5.0223560105054327E-2</v>
          </cell>
          <cell r="F471">
            <v>5831.66</v>
          </cell>
          <cell r="G471">
            <v>3.5270735834418504E-2</v>
          </cell>
          <cell r="H471">
            <v>5737.0990000000002</v>
          </cell>
          <cell r="I471">
            <v>3.7454077763225319E-2</v>
          </cell>
          <cell r="J471">
            <v>6569.496000000001</v>
          </cell>
          <cell r="K471">
            <v>3.6810491687148728E-2</v>
          </cell>
          <cell r="L471">
            <v>0.14509022765686996</v>
          </cell>
          <cell r="M471">
            <v>-0.25644985857881597</v>
          </cell>
          <cell r="N471">
            <v>-6.4358607607659102E-4</v>
          </cell>
          <cell r="O471">
            <v>-2.585553133482002E-2</v>
          </cell>
        </row>
        <row r="472">
          <cell r="A472" t="str">
            <v>ATEC</v>
          </cell>
          <cell r="B472">
            <v>6388.15</v>
          </cell>
          <cell r="C472">
            <v>4.5309101205027291E-2</v>
          </cell>
          <cell r="D472">
            <v>3831.75</v>
          </cell>
          <cell r="E472">
            <v>2.5574055253677511E-2</v>
          </cell>
          <cell r="F472">
            <v>4084.97</v>
          </cell>
          <cell r="G472">
            <v>2.4706498280339481E-2</v>
          </cell>
          <cell r="H472">
            <v>3452.2390000000005</v>
          </cell>
          <cell r="I472">
            <v>2.2537597479708685E-2</v>
          </cell>
          <cell r="J472">
            <v>5306.05</v>
          </cell>
          <cell r="K472">
            <v>2.9731094960191086E-2</v>
          </cell>
          <cell r="L472">
            <v>0.53698802429379877</v>
          </cell>
          <cell r="M472">
            <v>-0.16939176443884374</v>
          </cell>
          <cell r="N472">
            <v>7.1934974804824005E-3</v>
          </cell>
          <cell r="O472">
            <v>-1.5578006244836205E-2</v>
          </cell>
        </row>
        <row r="473">
          <cell r="A473" t="str">
            <v>ASUS</v>
          </cell>
          <cell r="B473">
            <v>1655.95</v>
          </cell>
          <cell r="C473">
            <v>1.1745122788360473E-2</v>
          </cell>
          <cell r="D473">
            <v>2069.9699999999998</v>
          </cell>
          <cell r="E473">
            <v>1.3815496092765665E-2</v>
          </cell>
          <cell r="F473">
            <v>2887.52</v>
          </cell>
          <cell r="G473">
            <v>1.7464144880977306E-2</v>
          </cell>
          <cell r="H473">
            <v>2580.3000000000002</v>
          </cell>
          <cell r="I473">
            <v>1.6845230813073001E-2</v>
          </cell>
          <cell r="J473">
            <v>5279.8</v>
          </cell>
          <cell r="K473">
            <v>2.9584009794633839E-2</v>
          </cell>
          <cell r="L473">
            <v>1.0461961787389065</v>
          </cell>
          <cell r="M473">
            <v>2.1883812917056673</v>
          </cell>
          <cell r="N473">
            <v>1.2738778981560839E-2</v>
          </cell>
          <cell r="O473">
            <v>1.7838887006273368E-2</v>
          </cell>
        </row>
        <row r="474">
          <cell r="A474" t="str">
            <v>Toshiba</v>
          </cell>
          <cell r="B474">
            <v>2109.0250000000001</v>
          </cell>
          <cell r="C474">
            <v>1.4958638599427485E-2</v>
          </cell>
          <cell r="D474">
            <v>1792.575</v>
          </cell>
          <cell r="E474">
            <v>1.1964092672110908E-2</v>
          </cell>
          <cell r="F474">
            <v>2385.36</v>
          </cell>
          <cell r="G474">
            <v>1.442700747814319E-2</v>
          </cell>
          <cell r="H474">
            <v>2754.3132331606216</v>
          </cell>
          <cell r="I474">
            <v>1.7981258824203393E-2</v>
          </cell>
          <cell r="J474">
            <v>4974.7938860103623</v>
          </cell>
          <cell r="K474">
            <v>2.7874985993790503E-2</v>
          </cell>
          <cell r="L474">
            <v>0.80618305358889808</v>
          </cell>
          <cell r="M474">
            <v>1.3588121933169885</v>
          </cell>
          <cell r="N474">
            <v>9.8937271695871097E-3</v>
          </cell>
          <cell r="O474">
            <v>1.2916347394363018E-2</v>
          </cell>
        </row>
        <row r="475">
          <cell r="A475" t="str">
            <v>Sony</v>
          </cell>
          <cell r="B475">
            <v>3027.6</v>
          </cell>
          <cell r="C475">
            <v>2.1473796765627079E-2</v>
          </cell>
          <cell r="D475">
            <v>2511</v>
          </cell>
          <cell r="E475">
            <v>1.6759040318910221E-2</v>
          </cell>
          <cell r="F475">
            <v>2555.1</v>
          </cell>
          <cell r="G475">
            <v>1.545361991791749E-2</v>
          </cell>
          <cell r="H475">
            <v>3698.1</v>
          </cell>
          <cell r="I475">
            <v>2.4142676460033815E-2</v>
          </cell>
          <cell r="J475">
            <v>4139.1000000000004</v>
          </cell>
          <cell r="K475">
            <v>2.3192388905066277E-2</v>
          </cell>
          <cell r="L475">
            <v>0.11925042589437829</v>
          </cell>
          <cell r="M475">
            <v>0.36712247324613578</v>
          </cell>
          <cell r="N475">
            <v>-9.5028755496753825E-4</v>
          </cell>
          <cell r="O475">
            <v>1.7185921394391977E-3</v>
          </cell>
        </row>
        <row r="476">
          <cell r="A476" t="str">
            <v>Liberta</v>
          </cell>
          <cell r="B476">
            <v>3327.5</v>
          </cell>
          <cell r="C476">
            <v>2.3600891378525602E-2</v>
          </cell>
          <cell r="D476">
            <v>2898.6</v>
          </cell>
          <cell r="E476">
            <v>1.9345979398006037E-2</v>
          </cell>
          <cell r="F476">
            <v>2241.4499999999998</v>
          </cell>
          <cell r="G476">
            <v>1.3556618670508455E-2</v>
          </cell>
          <cell r="H476">
            <v>1962.4</v>
          </cell>
          <cell r="I476">
            <v>1.2811332382891312E-2</v>
          </cell>
          <cell r="J476">
            <v>1900</v>
          </cell>
          <cell r="K476">
            <v>1.0646164364143394E-2</v>
          </cell>
          <cell r="L476">
            <v>-3.1797798613942163E-2</v>
          </cell>
          <cell r="M476">
            <v>-0.42900075131480087</v>
          </cell>
          <cell r="N476">
            <v>-2.1651680187479184E-3</v>
          </cell>
          <cell r="O476">
            <v>-1.2954727014382208E-2</v>
          </cell>
        </row>
        <row r="477">
          <cell r="A477" t="str">
            <v>Others</v>
          </cell>
          <cell r="B477">
            <v>48375.98846405634</v>
          </cell>
          <cell r="C477">
            <v>0.34311538664733321</v>
          </cell>
          <cell r="D477">
            <v>50946.624659678302</v>
          </cell>
          <cell r="E477">
            <v>0.34003048059893842</v>
          </cell>
          <cell r="F477">
            <v>49914.474820512856</v>
          </cell>
          <cell r="G477">
            <v>0.30189007173052662</v>
          </cell>
          <cell r="H477">
            <v>46212.375582956898</v>
          </cell>
          <cell r="I477">
            <v>0.30169287800462263</v>
          </cell>
          <cell r="J477">
            <v>42429.11727272725</v>
          </cell>
          <cell r="K477">
            <v>0.23774071384787884</v>
          </cell>
          <cell r="L477">
            <v>-8.1866778379272809E-2</v>
          </cell>
          <cell r="M477">
            <v>-0.12293022592701441</v>
          </cell>
          <cell r="N477">
            <v>-6.395216415674379E-2</v>
          </cell>
          <cell r="O477">
            <v>-0.10537467279945437</v>
          </cell>
        </row>
        <row r="478">
          <cell r="A478" t="str">
            <v>Total</v>
          </cell>
          <cell r="B478">
            <v>140990.43746405633</v>
          </cell>
          <cell r="C478">
            <v>1</v>
          </cell>
          <cell r="D478">
            <v>149829.58165967831</v>
          </cell>
          <cell r="E478">
            <v>1</v>
          </cell>
          <cell r="F478">
            <v>165339.90182051287</v>
          </cell>
          <cell r="G478">
            <v>1</v>
          </cell>
          <cell r="H478">
            <v>153176.88600606879</v>
          </cell>
          <cell r="I478">
            <v>1</v>
          </cell>
          <cell r="J478">
            <v>178468.03177295081</v>
          </cell>
          <cell r="K478">
            <v>1</v>
          </cell>
          <cell r="L478">
            <v>0.16511071889710571</v>
          </cell>
          <cell r="M478">
            <v>0.26581656871905879</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Acer</v>
          </cell>
          <cell r="B486">
            <v>20.121384482821082</v>
          </cell>
          <cell r="C486">
            <v>0.18530833085115817</v>
          </cell>
          <cell r="D486">
            <v>22.757458458362731</v>
          </cell>
          <cell r="E486">
            <v>0.20681612641167638</v>
          </cell>
          <cell r="F486">
            <v>29.757275855466926</v>
          </cell>
          <cell r="G486">
            <v>0.2508589738427533</v>
          </cell>
          <cell r="H486">
            <v>32.897587758659689</v>
          </cell>
          <cell r="I486">
            <v>0.29559386988177061</v>
          </cell>
          <cell r="J486">
            <v>40.59750952361123</v>
          </cell>
          <cell r="K486">
            <v>0.28924813549098843</v>
          </cell>
          <cell r="L486">
            <v>0.23405733640530157</v>
          </cell>
          <cell r="M486">
            <v>1.0176300273110894</v>
          </cell>
          <cell r="N486">
            <v>-6.3457343907821762E-3</v>
          </cell>
          <cell r="O486">
            <v>0.10393980463983027</v>
          </cell>
        </row>
        <row r="487">
          <cell r="A487" t="str">
            <v>Hewlett-Packard</v>
          </cell>
          <cell r="B487">
            <v>21.056321815521315</v>
          </cell>
          <cell r="C487">
            <v>0.19391865668241648</v>
          </cell>
          <cell r="D487">
            <v>25.253259748852589</v>
          </cell>
          <cell r="E487">
            <v>0.22949756758125026</v>
          </cell>
          <cell r="F487">
            <v>28.104333451882386</v>
          </cell>
          <cell r="G487">
            <v>0.23692438395628651</v>
          </cell>
          <cell r="H487">
            <v>20.613025182067609</v>
          </cell>
          <cell r="I487">
            <v>0.18521369798409795</v>
          </cell>
          <cell r="J487">
            <v>33.911577998969875</v>
          </cell>
          <cell r="K487">
            <v>0.24161237531219731</v>
          </cell>
          <cell r="L487">
            <v>0.64515289237949403</v>
          </cell>
          <cell r="M487">
            <v>0.61051765337156483</v>
          </cell>
          <cell r="N487">
            <v>5.6398677328099361E-2</v>
          </cell>
          <cell r="O487">
            <v>4.7693718629780835E-2</v>
          </cell>
        </row>
        <row r="488">
          <cell r="A488" t="str">
            <v>SVOA</v>
          </cell>
          <cell r="B488">
            <v>5.0112107225031171</v>
          </cell>
          <cell r="C488">
            <v>4.615085484417341E-2</v>
          </cell>
          <cell r="D488">
            <v>6.8048506971123279</v>
          </cell>
          <cell r="E488">
            <v>6.1841389914496558E-2</v>
          </cell>
          <cell r="F488">
            <v>6.7216546283970944</v>
          </cell>
          <cell r="G488">
            <v>5.6664709188939642E-2</v>
          </cell>
          <cell r="H488">
            <v>5.6711755525489718</v>
          </cell>
          <cell r="I488">
            <v>5.0957071401551826E-2</v>
          </cell>
          <cell r="J488">
            <v>7.8105777775945313</v>
          </cell>
          <cell r="K488">
            <v>5.564861208943455E-2</v>
          </cell>
          <cell r="L488">
            <v>0.37724140351888447</v>
          </cell>
          <cell r="M488">
            <v>0.55862090223440464</v>
          </cell>
          <cell r="N488">
            <v>4.691540687882724E-3</v>
          </cell>
          <cell r="O488">
            <v>9.4977572452611403E-3</v>
          </cell>
        </row>
        <row r="489">
          <cell r="A489" t="str">
            <v>Sony</v>
          </cell>
          <cell r="B489">
            <v>5.8142152888252916</v>
          </cell>
          <cell r="C489">
            <v>5.3546142975467927E-2</v>
          </cell>
          <cell r="D489">
            <v>4.9041854836096022</v>
          </cell>
          <cell r="E489">
            <v>4.4568449802082265E-2</v>
          </cell>
          <cell r="F489">
            <v>4.6153670177170358</v>
          </cell>
          <cell r="G489">
            <v>3.8908340924610381E-2</v>
          </cell>
          <cell r="H489">
            <v>7.0089881567100623</v>
          </cell>
          <cell r="I489">
            <v>6.2977685427772989E-2</v>
          </cell>
          <cell r="J489">
            <v>7.1974829585387452</v>
          </cell>
          <cell r="K489">
            <v>5.1280449229889356E-2</v>
          </cell>
          <cell r="L489">
            <v>2.689329723695244E-2</v>
          </cell>
          <cell r="M489">
            <v>0.23791132612031807</v>
          </cell>
          <cell r="N489">
            <v>-1.1697236197883633E-2</v>
          </cell>
          <cell r="O489">
            <v>-2.2656937455785703E-3</v>
          </cell>
        </row>
        <row r="490">
          <cell r="A490" t="str">
            <v>ASUS</v>
          </cell>
          <cell r="B490">
            <v>1.8918811551976651</v>
          </cell>
          <cell r="C490">
            <v>1.7423320912025416E-2</v>
          </cell>
          <cell r="D490">
            <v>2.1729247554964988</v>
          </cell>
          <cell r="E490">
            <v>1.9747191090694245E-2</v>
          </cell>
          <cell r="F490">
            <v>2.7386984765236577</v>
          </cell>
          <cell r="G490">
            <v>2.3087701065862783E-2</v>
          </cell>
          <cell r="H490">
            <v>2.5791490643630612</v>
          </cell>
          <cell r="I490">
            <v>2.3174363376729418E-2</v>
          </cell>
          <cell r="J490">
            <v>5.0674683858248741</v>
          </cell>
          <cell r="K490">
            <v>3.6104573887885912E-2</v>
          </cell>
          <cell r="L490">
            <v>0.96478305804178888</v>
          </cell>
          <cell r="M490">
            <v>1.678534204911736</v>
          </cell>
          <cell r="N490">
            <v>1.2930210511156493E-2</v>
          </cell>
          <cell r="O490">
            <v>1.8681252975860495E-2</v>
          </cell>
        </row>
        <row r="491">
          <cell r="A491" t="str">
            <v>Toshiba</v>
          </cell>
          <cell r="B491">
            <v>3.0160584352407218</v>
          </cell>
          <cell r="C491">
            <v>2.7776456180795293E-2</v>
          </cell>
          <cell r="D491">
            <v>2.521634016339291</v>
          </cell>
          <cell r="E491">
            <v>2.2916204831984126E-2</v>
          </cell>
          <cell r="F491">
            <v>2.979863634714067</v>
          </cell>
          <cell r="G491">
            <v>2.5120764992954642E-2</v>
          </cell>
          <cell r="H491">
            <v>3.1586184598935745</v>
          </cell>
          <cell r="I491">
            <v>2.8381055197403304E-2</v>
          </cell>
          <cell r="J491">
            <v>5.0049249765116741</v>
          </cell>
          <cell r="K491">
            <v>3.5658966146342765E-2</v>
          </cell>
          <cell r="L491">
            <v>0.58452976833432069</v>
          </cell>
          <cell r="M491">
            <v>0.65942573195277432</v>
          </cell>
          <cell r="N491">
            <v>7.2779109489394603E-3</v>
          </cell>
          <cell r="O491">
            <v>7.8825099655474712E-3</v>
          </cell>
        </row>
        <row r="492">
          <cell r="A492" t="str">
            <v>Laser (V-Tech)</v>
          </cell>
          <cell r="B492">
            <v>6.4471876568459514</v>
          </cell>
          <cell r="C492">
            <v>5.9375515854503944E-2</v>
          </cell>
          <cell r="D492">
            <v>5.3243103617629686</v>
          </cell>
          <cell r="E492">
            <v>4.8386477200345078E-2</v>
          </cell>
          <cell r="F492">
            <v>4.5829212723267787</v>
          </cell>
          <cell r="G492">
            <v>3.8634817688353938E-2</v>
          </cell>
          <cell r="H492">
            <v>3.892416463538436</v>
          </cell>
          <cell r="I492">
            <v>3.497443198843582E-2</v>
          </cell>
          <cell r="J492">
            <v>4.8767210101819973</v>
          </cell>
          <cell r="K492">
            <v>3.4745541686109771E-2</v>
          </cell>
          <cell r="L492">
            <v>0.25287750061276082</v>
          </cell>
          <cell r="M492">
            <v>-0.24358941142287871</v>
          </cell>
          <cell r="N492">
            <v>-2.2889030232604857E-4</v>
          </cell>
          <cell r="O492">
            <v>-2.4629974168394173E-2</v>
          </cell>
        </row>
        <row r="493">
          <cell r="A493" t="str">
            <v>Belta</v>
          </cell>
          <cell r="B493">
            <v>6.885299890790038</v>
          </cell>
          <cell r="C493">
            <v>6.3410320063278167E-2</v>
          </cell>
          <cell r="D493">
            <v>4.6432231164330284</v>
          </cell>
          <cell r="E493">
            <v>4.2196865733614038E-2</v>
          </cell>
          <cell r="F493">
            <v>3.5166756752037709</v>
          </cell>
          <cell r="G493">
            <v>2.9646183189087724E-2</v>
          </cell>
          <cell r="H493">
            <v>3.2587748630538993</v>
          </cell>
          <cell r="I493">
            <v>2.9280988013778451E-2</v>
          </cell>
          <cell r="J493">
            <v>3.9644545044617598</v>
          </cell>
          <cell r="K493">
            <v>2.8245847765304304E-2</v>
          </cell>
          <cell r="L493">
            <v>0.21654752815496625</v>
          </cell>
          <cell r="M493">
            <v>-0.42421469400850342</v>
          </cell>
          <cell r="N493">
            <v>-1.0351402484741479E-3</v>
          </cell>
          <cell r="O493">
            <v>-3.5164472297973863E-2</v>
          </cell>
        </row>
        <row r="494">
          <cell r="A494" t="str">
            <v>ATEC</v>
          </cell>
          <cell r="B494">
            <v>3.3881691265894189</v>
          </cell>
          <cell r="C494">
            <v>3.1203417738265109E-2</v>
          </cell>
          <cell r="D494">
            <v>1.7022990902949002</v>
          </cell>
          <cell r="E494">
            <v>1.5470220652848803E-2</v>
          </cell>
          <cell r="F494">
            <v>2.15976412366844</v>
          </cell>
          <cell r="G494">
            <v>1.8207184502956473E-2</v>
          </cell>
          <cell r="H494">
            <v>1.9850051782455285</v>
          </cell>
          <cell r="I494">
            <v>1.7835817223969468E-2</v>
          </cell>
          <cell r="J494">
            <v>2.8248721097514253</v>
          </cell>
          <cell r="K494">
            <v>2.0126579199910805E-2</v>
          </cell>
          <cell r="L494">
            <v>0.4231056627510783</v>
          </cell>
          <cell r="M494">
            <v>-0.16625410237564398</v>
          </cell>
          <cell r="N494">
            <v>2.290761975941337E-3</v>
          </cell>
          <cell r="O494">
            <v>-1.1076838538354304E-2</v>
          </cell>
        </row>
        <row r="495">
          <cell r="A495" t="str">
            <v>Fujitsu</v>
          </cell>
          <cell r="B495">
            <v>2.0862280120684571</v>
          </cell>
          <cell r="C495">
            <v>1.9213162544624948E-2</v>
          </cell>
          <cell r="D495">
            <v>1.4024033266935749</v>
          </cell>
          <cell r="E495">
            <v>1.2744816132446126E-2</v>
          </cell>
          <cell r="F495">
            <v>1.6205112803056148</v>
          </cell>
          <cell r="G495">
            <v>1.3661189917133767E-2</v>
          </cell>
          <cell r="H495">
            <v>0.86033266139433029</v>
          </cell>
          <cell r="I495">
            <v>7.7303254765325718E-3</v>
          </cell>
          <cell r="J495">
            <v>2.7009031860288686</v>
          </cell>
          <cell r="K495">
            <v>1.9243328466889375E-2</v>
          </cell>
          <cell r="L495">
            <v>2.1393707425352755</v>
          </cell>
          <cell r="M495">
            <v>0.2946347045503297</v>
          </cell>
          <cell r="N495">
            <v>1.1513002990356803E-2</v>
          </cell>
          <cell r="O495">
            <v>3.0165922264426687E-5</v>
          </cell>
        </row>
        <row r="496">
          <cell r="A496" t="str">
            <v>Others</v>
          </cell>
          <cell r="B496">
            <v>32.865313201844145</v>
          </cell>
          <cell r="C496">
            <v>0.30267382135329107</v>
          </cell>
          <cell r="D496">
            <v>32.5506073951301</v>
          </cell>
          <cell r="E496">
            <v>0.29581469064856214</v>
          </cell>
          <cell r="F496">
            <v>31.824466832107476</v>
          </cell>
          <cell r="G496">
            <v>0.26828575073106098</v>
          </cell>
          <cell r="H496">
            <v>29.368126927236133</v>
          </cell>
          <cell r="I496">
            <v>0.26388069402795761</v>
          </cell>
          <cell r="J496">
            <v>26.398809962085508</v>
          </cell>
          <cell r="K496">
            <v>0.1880855907250476</v>
          </cell>
          <cell r="L496">
            <v>-0.10110678738577872</v>
          </cell>
          <cell r="M496">
            <v>-0.19675769404795407</v>
          </cell>
          <cell r="N496">
            <v>-7.5795103302910005E-2</v>
          </cell>
          <cell r="O496">
            <v>-0.11458823062824347</v>
          </cell>
        </row>
        <row r="497">
          <cell r="A497" t="str">
            <v>Total</v>
          </cell>
          <cell r="B497">
            <v>108.58326978824721</v>
          </cell>
          <cell r="C497">
            <v>1</v>
          </cell>
          <cell r="D497">
            <v>110.03715645008761</v>
          </cell>
          <cell r="E497">
            <v>1</v>
          </cell>
          <cell r="F497">
            <v>118.62153224831323</v>
          </cell>
          <cell r="G497">
            <v>1</v>
          </cell>
          <cell r="H497">
            <v>111.2932002677113</v>
          </cell>
          <cell r="I497">
            <v>1</v>
          </cell>
          <cell r="J497">
            <v>140.35530239356046</v>
          </cell>
          <cell r="K497">
            <v>1</v>
          </cell>
          <cell r="L497">
            <v>0.26113097705826993</v>
          </cell>
          <cell r="M497">
            <v>0.29260522976765424</v>
          </cell>
          <cell r="N497">
            <v>0</v>
          </cell>
          <cell r="O497">
            <v>0</v>
          </cell>
        </row>
        <row r="498">
          <cell r="A498" t="str">
            <v>*Historical data for Lenovo includes IBM PCD - for your internal analysis only</v>
          </cell>
        </row>
      </sheetData>
      <sheetData sheetId="19" refreshError="1">
        <row r="460">
          <cell r="A460" t="str">
            <v>IDC PC Tracker</v>
          </cell>
          <cell r="M460" t="str">
            <v>( Top )</v>
          </cell>
          <cell r="N460" t="str">
            <v xml:space="preserve"> ( Contents Page )</v>
          </cell>
        </row>
        <row r="461">
          <cell r="A461" t="str">
            <v>Vietnam</v>
          </cell>
        </row>
        <row r="463">
          <cell r="A463" t="str">
            <v>Table II-21: Total Consumer Desktop and Consumer Notebook Unit Shipments by Vendor - Quarterly Comparison</v>
          </cell>
        </row>
        <row r="464">
          <cell r="A464" t="str">
            <v>Units</v>
          </cell>
        </row>
        <row r="466">
          <cell r="B466" t="str">
            <v>1Q 2005</v>
          </cell>
          <cell r="C466" t="str">
            <v>% Share</v>
          </cell>
          <cell r="D466" t="str">
            <v>2Q 2005</v>
          </cell>
          <cell r="E466" t="str">
            <v>% Share</v>
          </cell>
          <cell r="F466" t="str">
            <v>3Q 2005</v>
          </cell>
          <cell r="G466" t="str">
            <v>% Share</v>
          </cell>
          <cell r="H466" t="str">
            <v>4Q 2005</v>
          </cell>
          <cell r="I466" t="str">
            <v>% Share</v>
          </cell>
          <cell r="J466" t="str">
            <v>1Q 2006</v>
          </cell>
          <cell r="K466" t="str">
            <v>% Share</v>
          </cell>
          <cell r="L466" t="str">
            <v>Sequential Growth</v>
          </cell>
          <cell r="M466" t="str">
            <v xml:space="preserve">Year-on-Year Growth </v>
          </cell>
          <cell r="N466" t="str">
            <v>Change in Market Share (Seq)</v>
          </cell>
          <cell r="O466" t="str">
            <v>Change in Market Share (YoY)</v>
          </cell>
        </row>
        <row r="467">
          <cell r="A467" t="str">
            <v>Hewlett-Packard</v>
          </cell>
          <cell r="B467">
            <v>661.6</v>
          </cell>
          <cell r="C467">
            <v>3.5110417912681414E-2</v>
          </cell>
          <cell r="D467">
            <v>698.15</v>
          </cell>
          <cell r="E467">
            <v>3.4381497470203359E-2</v>
          </cell>
          <cell r="F467">
            <v>721.4</v>
          </cell>
          <cell r="G467">
            <v>3.4831614204384416E-2</v>
          </cell>
          <cell r="H467">
            <v>593.79</v>
          </cell>
          <cell r="I467">
            <v>2.5548596287947596E-2</v>
          </cell>
          <cell r="J467">
            <v>1184.5999999999999</v>
          </cell>
          <cell r="K467">
            <v>5.3337415661280842E-2</v>
          </cell>
          <cell r="L467">
            <v>0.99498139072736147</v>
          </cell>
          <cell r="M467">
            <v>0.79050785973397808</v>
          </cell>
          <cell r="N467">
            <v>2.7788819373333246E-2</v>
          </cell>
          <cell r="O467">
            <v>1.8226997748599427E-2</v>
          </cell>
        </row>
        <row r="468">
          <cell r="A468" t="str">
            <v>Acer</v>
          </cell>
          <cell r="B468">
            <v>111.4</v>
          </cell>
          <cell r="C468">
            <v>5.9118811297955102E-3</v>
          </cell>
          <cell r="D468">
            <v>162.57</v>
          </cell>
          <cell r="E468">
            <v>8.0060159618004154E-3</v>
          </cell>
          <cell r="F468">
            <v>648.66999999999996</v>
          </cell>
          <cell r="G468">
            <v>3.1319965602936012E-2</v>
          </cell>
          <cell r="H468">
            <v>1030.0999999999999</v>
          </cell>
          <cell r="I468">
            <v>4.4321408302960337E-2</v>
          </cell>
          <cell r="J468">
            <v>688.45</v>
          </cell>
          <cell r="K468">
            <v>3.0997926567625192E-2</v>
          </cell>
          <cell r="L468">
            <v>-0.3316668284632559</v>
          </cell>
          <cell r="M468">
            <v>5.1799820466786359</v>
          </cell>
          <cell r="N468">
            <v>-1.3323481735335145E-2</v>
          </cell>
          <cell r="O468">
            <v>2.5086045437829683E-2</v>
          </cell>
        </row>
        <row r="469">
          <cell r="A469" t="str">
            <v>BenQ</v>
          </cell>
          <cell r="B469">
            <v>0</v>
          </cell>
          <cell r="C469">
            <v>0</v>
          </cell>
          <cell r="D469">
            <v>86.45</v>
          </cell>
          <cell r="E469">
            <v>4.2573665491643349E-3</v>
          </cell>
          <cell r="F469">
            <v>0</v>
          </cell>
          <cell r="G469">
            <v>0</v>
          </cell>
          <cell r="H469">
            <v>0</v>
          </cell>
          <cell r="I469">
            <v>0</v>
          </cell>
          <cell r="J469">
            <v>48</v>
          </cell>
          <cell r="K469">
            <v>2.1612324428005071E-3</v>
          </cell>
          <cell r="L469" t="str">
            <v>N/A</v>
          </cell>
          <cell r="M469" t="str">
            <v>N/A</v>
          </cell>
          <cell r="N469">
            <v>2.1612324428005071E-3</v>
          </cell>
          <cell r="O469">
            <v>2.1612324428005071E-3</v>
          </cell>
        </row>
        <row r="470">
          <cell r="A470" t="str">
            <v>Toshiba</v>
          </cell>
          <cell r="B470">
            <v>20</v>
          </cell>
          <cell r="C470">
            <v>1.0613790179166086E-3</v>
          </cell>
          <cell r="D470">
            <v>18.16</v>
          </cell>
          <cell r="E470">
            <v>8.9431783149594355E-4</v>
          </cell>
          <cell r="F470">
            <v>37.200000000000003</v>
          </cell>
          <cell r="G470">
            <v>1.7961409043569456E-3</v>
          </cell>
          <cell r="H470">
            <v>42.72</v>
          </cell>
          <cell r="I470">
            <v>1.8380842274560388E-3</v>
          </cell>
          <cell r="J470">
            <v>38.5</v>
          </cell>
          <cell r="K470">
            <v>1.7334885218295733E-3</v>
          </cell>
          <cell r="L470">
            <v>-9.878277153558046E-2</v>
          </cell>
          <cell r="M470">
            <v>0.92500000000000004</v>
          </cell>
          <cell r="N470">
            <v>-1.0459570562646554E-4</v>
          </cell>
          <cell r="O470">
            <v>6.7210950391296469E-4</v>
          </cell>
        </row>
        <row r="471">
          <cell r="A471" t="str">
            <v>NEC</v>
          </cell>
          <cell r="B471">
            <v>0</v>
          </cell>
          <cell r="C471">
            <v>0</v>
          </cell>
          <cell r="D471">
            <v>0</v>
          </cell>
          <cell r="E471">
            <v>0</v>
          </cell>
          <cell r="F471">
            <v>0</v>
          </cell>
          <cell r="G471">
            <v>0</v>
          </cell>
          <cell r="H471">
            <v>36</v>
          </cell>
          <cell r="I471">
            <v>1.5489473826876732E-3</v>
          </cell>
          <cell r="J471">
            <v>15</v>
          </cell>
          <cell r="K471">
            <v>6.7538513837515847E-4</v>
          </cell>
          <cell r="L471">
            <v>-0.58333333333333326</v>
          </cell>
          <cell r="M471" t="str">
            <v>N/A</v>
          </cell>
          <cell r="N471">
            <v>-8.735622443125147E-4</v>
          </cell>
          <cell r="O471">
            <v>6.7538513837515847E-4</v>
          </cell>
        </row>
        <row r="472">
          <cell r="A472" t="str">
            <v>Lenovo</v>
          </cell>
          <cell r="B472">
            <v>13.41</v>
          </cell>
          <cell r="C472">
            <v>7.1165463151308601E-4</v>
          </cell>
          <cell r="D472">
            <v>15.09</v>
          </cell>
          <cell r="E472">
            <v>7.4313084125956987E-4</v>
          </cell>
          <cell r="F472">
            <v>228.6</v>
          </cell>
          <cell r="G472">
            <v>1.1037575557419294E-2</v>
          </cell>
          <cell r="H472">
            <v>32.880000000000003</v>
          </cell>
          <cell r="I472">
            <v>1.4147052761880751E-3</v>
          </cell>
          <cell r="J472">
            <v>0</v>
          </cell>
          <cell r="K472">
            <v>0</v>
          </cell>
          <cell r="L472" t="str">
            <v>N/A</v>
          </cell>
          <cell r="M472" t="str">
            <v>N/A</v>
          </cell>
          <cell r="N472">
            <v>-1.4147052761880751E-3</v>
          </cell>
          <cell r="O472">
            <v>-7.1165463151308601E-4</v>
          </cell>
        </row>
        <row r="473">
          <cell r="A473" t="str">
            <v>Dell</v>
          </cell>
          <cell r="B473">
            <v>4.5</v>
          </cell>
          <cell r="C473">
            <v>2.3881027903123692E-4</v>
          </cell>
          <cell r="D473">
            <v>5.37</v>
          </cell>
          <cell r="E473">
            <v>2.6445411647209343E-4</v>
          </cell>
          <cell r="F473">
            <v>3.2</v>
          </cell>
          <cell r="G473">
            <v>1.5450674446081252E-4</v>
          </cell>
          <cell r="H473">
            <v>0</v>
          </cell>
          <cell r="I473">
            <v>0</v>
          </cell>
          <cell r="J473">
            <v>0</v>
          </cell>
          <cell r="K473">
            <v>0</v>
          </cell>
          <cell r="L473" t="str">
            <v>N/A</v>
          </cell>
          <cell r="M473" t="str">
            <v>N/A</v>
          </cell>
          <cell r="N473">
            <v>0</v>
          </cell>
          <cell r="O473">
            <v>-2.3881027903123692E-4</v>
          </cell>
        </row>
        <row r="477">
          <cell r="A477" t="str">
            <v>Others</v>
          </cell>
          <cell r="B477">
            <v>18032.5</v>
          </cell>
          <cell r="C477">
            <v>0.95696585702906212</v>
          </cell>
          <cell r="D477">
            <v>19320.189999999999</v>
          </cell>
          <cell r="E477">
            <v>0.95145321722960419</v>
          </cell>
          <cell r="F477">
            <v>19072</v>
          </cell>
          <cell r="G477">
            <v>0.9208601969864425</v>
          </cell>
          <cell r="H477">
            <v>21506.1</v>
          </cell>
          <cell r="I477">
            <v>0.92532825852276024</v>
          </cell>
          <cell r="J477">
            <v>20235</v>
          </cell>
          <cell r="K477">
            <v>0.91109455166808873</v>
          </cell>
          <cell r="L477">
            <v>-5.9104161144977407E-2</v>
          </cell>
          <cell r="M477">
            <v>0.12214057950921942</v>
          </cell>
          <cell r="N477">
            <v>-1.4233706854671513E-2</v>
          </cell>
          <cell r="O477">
            <v>-4.5871305360973391E-2</v>
          </cell>
        </row>
        <row r="478">
          <cell r="A478" t="str">
            <v>Total</v>
          </cell>
          <cell r="B478">
            <v>18843.41</v>
          </cell>
          <cell r="C478">
            <v>1</v>
          </cell>
          <cell r="D478">
            <v>20305.98</v>
          </cell>
          <cell r="E478">
            <v>1</v>
          </cell>
          <cell r="F478">
            <v>20711.07</v>
          </cell>
          <cell r="G478">
            <v>1</v>
          </cell>
          <cell r="H478">
            <v>23241.59</v>
          </cell>
          <cell r="I478">
            <v>1</v>
          </cell>
          <cell r="J478">
            <v>22209.55</v>
          </cell>
          <cell r="K478">
            <v>1</v>
          </cell>
          <cell r="L478">
            <v>-4.4404879356360727E-2</v>
          </cell>
          <cell r="M478">
            <v>0.17863751836849051</v>
          </cell>
          <cell r="N478">
            <v>0</v>
          </cell>
          <cell r="O478">
            <v>0</v>
          </cell>
        </row>
        <row r="482">
          <cell r="A482" t="str">
            <v>Table II-22: Total Consumer Desktop and Consumer Notebook Value of Shipments by Vendor - Quarterly Comparison</v>
          </cell>
        </row>
        <row r="483">
          <cell r="A483" t="str">
            <v>End-user Revenue (US$M)</v>
          </cell>
        </row>
        <row r="485">
          <cell r="B485" t="str">
            <v>1Q 2005</v>
          </cell>
          <cell r="C485" t="str">
            <v>% Share</v>
          </cell>
          <cell r="D485" t="str">
            <v>2Q 2005</v>
          </cell>
          <cell r="E485" t="str">
            <v>% Share</v>
          </cell>
          <cell r="F485" t="str">
            <v>3Q 2005</v>
          </cell>
          <cell r="G485" t="str">
            <v>% Share</v>
          </cell>
          <cell r="H485" t="str">
            <v>4Q 2005</v>
          </cell>
          <cell r="I485" t="str">
            <v>% Share</v>
          </cell>
          <cell r="J485" t="str">
            <v>1Q 2006</v>
          </cell>
          <cell r="K485" t="str">
            <v>% Share</v>
          </cell>
          <cell r="L485" t="str">
            <v>Sequential Growth</v>
          </cell>
          <cell r="M485" t="str">
            <v xml:space="preserve">Year-on-Year Growth </v>
          </cell>
          <cell r="N485" t="str">
            <v>Change in Market Share (Seq)</v>
          </cell>
          <cell r="O485" t="str">
            <v>Change in Market Share (YoY)</v>
          </cell>
        </row>
        <row r="486">
          <cell r="A486" t="str">
            <v>Hewlett-Packard</v>
          </cell>
          <cell r="B486">
            <v>0.44448349999999998</v>
          </cell>
          <cell r="C486">
            <v>3.9589179886302991E-2</v>
          </cell>
          <cell r="D486">
            <v>0.70785327499999995</v>
          </cell>
          <cell r="E486">
            <v>5.7107737291225015E-2</v>
          </cell>
          <cell r="F486">
            <v>0.86460899999999985</v>
          </cell>
          <cell r="G486">
            <v>6.8765198443901887E-2</v>
          </cell>
          <cell r="H486">
            <v>0.7952413866000001</v>
          </cell>
          <cell r="I486">
            <v>5.4606624586842643E-2</v>
          </cell>
          <cell r="J486">
            <v>1.5040374999999999</v>
          </cell>
          <cell r="K486">
            <v>9.3653463347012869E-2</v>
          </cell>
          <cell r="L486">
            <v>0.89129681294683216</v>
          </cell>
          <cell r="M486">
            <v>2.3837870247152031</v>
          </cell>
          <cell r="N486">
            <v>3.9046838760170226E-2</v>
          </cell>
          <cell r="O486">
            <v>5.4064283460709878E-2</v>
          </cell>
        </row>
        <row r="487">
          <cell r="A487" t="str">
            <v>Acer</v>
          </cell>
          <cell r="B487">
            <v>8.9857359999999997E-2</v>
          </cell>
          <cell r="C487">
            <v>8.0033998768194708E-3</v>
          </cell>
          <cell r="D487">
            <v>0.10690536999999999</v>
          </cell>
          <cell r="E487">
            <v>8.6248435948554567E-3</v>
          </cell>
          <cell r="F487">
            <v>0.40832353999999998</v>
          </cell>
          <cell r="G487">
            <v>3.247531457273347E-2</v>
          </cell>
          <cell r="H487">
            <v>0.67076187300000001</v>
          </cell>
          <cell r="I487">
            <v>4.6059023591162804E-2</v>
          </cell>
          <cell r="J487">
            <v>0.45597883075000006</v>
          </cell>
          <cell r="K487">
            <v>2.839290690069823E-2</v>
          </cell>
          <cell r="L487">
            <v>-0.32020758915437031</v>
          </cell>
          <cell r="M487">
            <v>4.0744739301265929</v>
          </cell>
          <cell r="N487">
            <v>-1.7666116690464573E-2</v>
          </cell>
          <cell r="O487">
            <v>2.0389507023878761E-2</v>
          </cell>
        </row>
        <row r="488">
          <cell r="A488" t="str">
            <v>BenQ</v>
          </cell>
          <cell r="B488">
            <v>0</v>
          </cell>
          <cell r="C488">
            <v>0</v>
          </cell>
          <cell r="D488">
            <v>0.12509412509801557</v>
          </cell>
          <cell r="E488">
            <v>1.009226443541299E-2</v>
          </cell>
          <cell r="F488">
            <v>0</v>
          </cell>
          <cell r="G488">
            <v>0</v>
          </cell>
          <cell r="H488">
            <v>0</v>
          </cell>
          <cell r="I488">
            <v>0</v>
          </cell>
          <cell r="J488">
            <v>5.2752E-2</v>
          </cell>
          <cell r="K488">
            <v>3.2847635105385489E-3</v>
          </cell>
          <cell r="L488" t="str">
            <v>N/A</v>
          </cell>
          <cell r="M488" t="str">
            <v>N/A</v>
          </cell>
          <cell r="N488">
            <v>3.2847635105385489E-3</v>
          </cell>
          <cell r="O488">
            <v>3.2847635105385489E-3</v>
          </cell>
        </row>
        <row r="489">
          <cell r="A489" t="str">
            <v>Toshiba</v>
          </cell>
          <cell r="B489">
            <v>3.168E-2</v>
          </cell>
          <cell r="C489">
            <v>2.8216687881509189E-3</v>
          </cell>
          <cell r="D489">
            <v>2.3775358000000003E-2</v>
          </cell>
          <cell r="E489">
            <v>1.9181332440240885E-3</v>
          </cell>
          <cell r="F489">
            <v>4.3943999999999997E-2</v>
          </cell>
          <cell r="G489">
            <v>3.4950109013656169E-3</v>
          </cell>
          <cell r="H489">
            <v>5.5544543999999987E-2</v>
          </cell>
          <cell r="I489">
            <v>3.8140621365585275E-3</v>
          </cell>
          <cell r="J489">
            <v>4.5669399999999999E-2</v>
          </cell>
          <cell r="K489">
            <v>2.8437439086326432E-3</v>
          </cell>
          <cell r="L489">
            <v>-0.17778783097040085</v>
          </cell>
          <cell r="M489">
            <v>0.44158459595959587</v>
          </cell>
          <cell r="N489">
            <v>-9.7031822792588429E-4</v>
          </cell>
          <cell r="O489">
            <v>2.2075120481724296E-5</v>
          </cell>
        </row>
        <row r="490">
          <cell r="A490" t="str">
            <v>NEC</v>
          </cell>
          <cell r="B490">
            <v>0</v>
          </cell>
          <cell r="C490">
            <v>0</v>
          </cell>
          <cell r="D490">
            <v>0</v>
          </cell>
          <cell r="E490">
            <v>0</v>
          </cell>
          <cell r="F490">
            <v>0</v>
          </cell>
          <cell r="G490">
            <v>0</v>
          </cell>
          <cell r="H490">
            <v>3.3035000000000002E-2</v>
          </cell>
          <cell r="I490">
            <v>2.2684053843562203E-3</v>
          </cell>
          <cell r="J490">
            <v>1.6559999999999998E-2</v>
          </cell>
          <cell r="K490">
            <v>1.0311586998505908E-3</v>
          </cell>
          <cell r="L490">
            <v>-0.49871348569698815</v>
          </cell>
          <cell r="M490" t="str">
            <v>N/A</v>
          </cell>
          <cell r="N490">
            <v>-1.2372466845056295E-3</v>
          </cell>
          <cell r="O490">
            <v>1.0311586998505908E-3</v>
          </cell>
        </row>
        <row r="491">
          <cell r="A491" t="str">
            <v>Lenovo</v>
          </cell>
          <cell r="B491">
            <v>2.2690805999999997E-2</v>
          </cell>
          <cell r="C491">
            <v>2.021020803920063E-3</v>
          </cell>
          <cell r="D491">
            <v>2.2416650999999999E-2</v>
          </cell>
          <cell r="E491">
            <v>1.8085163429625674E-3</v>
          </cell>
          <cell r="F491">
            <v>0.21956690000000001</v>
          </cell>
          <cell r="G491">
            <v>1.7462877960109556E-2</v>
          </cell>
          <cell r="H491">
            <v>3.8592899999999999E-2</v>
          </cell>
          <cell r="I491">
            <v>2.6500481960926646E-3</v>
          </cell>
          <cell r="J491">
            <v>0</v>
          </cell>
          <cell r="K491">
            <v>0</v>
          </cell>
          <cell r="L491" t="str">
            <v>N/A</v>
          </cell>
          <cell r="M491" t="str">
            <v>N/A</v>
          </cell>
          <cell r="N491">
            <v>-2.6500481960926646E-3</v>
          </cell>
          <cell r="O491">
            <v>-2.021020803920063E-3</v>
          </cell>
        </row>
        <row r="492">
          <cell r="A492" t="str">
            <v>Dell</v>
          </cell>
          <cell r="B492">
            <v>9.6749999999999996E-3</v>
          </cell>
          <cell r="C492">
            <v>8.6173123501768112E-4</v>
          </cell>
          <cell r="D492">
            <v>1.1976489999999999E-2</v>
          </cell>
          <cell r="E492">
            <v>9.6623165950737949E-4</v>
          </cell>
          <cell r="F492">
            <v>6.5152000000000005E-3</v>
          </cell>
          <cell r="G492">
            <v>5.1817529183909689E-4</v>
          </cell>
          <cell r="H492">
            <v>0</v>
          </cell>
          <cell r="I492">
            <v>0</v>
          </cell>
          <cell r="J492">
            <v>0</v>
          </cell>
          <cell r="K492">
            <v>0</v>
          </cell>
          <cell r="L492" t="str">
            <v>N/A</v>
          </cell>
          <cell r="M492" t="str">
            <v>N/A</v>
          </cell>
          <cell r="N492">
            <v>0</v>
          </cell>
          <cell r="O492">
            <v>-8.6173123501768112E-4</v>
          </cell>
        </row>
        <row r="496">
          <cell r="A496" t="str">
            <v>Others</v>
          </cell>
          <cell r="B496">
            <v>10.629011862499999</v>
          </cell>
          <cell r="C496">
            <v>0.94670299940978886</v>
          </cell>
          <cell r="D496">
            <v>11.397029009120001</v>
          </cell>
          <cell r="E496">
            <v>0.91948227343201261</v>
          </cell>
          <cell r="F496">
            <v>11.030392700000002</v>
          </cell>
          <cell r="G496">
            <v>0.87728342283005034</v>
          </cell>
          <cell r="H496">
            <v>12.969917924999997</v>
          </cell>
          <cell r="I496">
            <v>0.89060183610498711</v>
          </cell>
          <cell r="J496">
            <v>13.9846059</v>
          </cell>
          <cell r="K496">
            <v>0.87079396363326711</v>
          </cell>
          <cell r="L496">
            <v>7.823395497701302E-2</v>
          </cell>
          <cell r="M496">
            <v>0.31570141052705036</v>
          </cell>
          <cell r="N496">
            <v>-1.9807872471720001E-2</v>
          </cell>
          <cell r="O496">
            <v>-7.5909035776521749E-2</v>
          </cell>
        </row>
        <row r="497">
          <cell r="A497" t="str">
            <v>Total</v>
          </cell>
          <cell r="B497">
            <v>11.227398528499998</v>
          </cell>
          <cell r="C497">
            <v>1</v>
          </cell>
          <cell r="D497">
            <v>12.395050278218015</v>
          </cell>
          <cell r="E497">
            <v>1</v>
          </cell>
          <cell r="F497">
            <v>12.573351340000002</v>
          </cell>
          <cell r="G497">
            <v>1</v>
          </cell>
          <cell r="H497">
            <v>14.563093628599997</v>
          </cell>
          <cell r="I497">
            <v>1</v>
          </cell>
          <cell r="J497">
            <v>16.059603630750001</v>
          </cell>
          <cell r="K497">
            <v>1</v>
          </cell>
          <cell r="L497">
            <v>0.10276044639382498</v>
          </cell>
          <cell r="M497">
            <v>0.43039401246724918</v>
          </cell>
          <cell r="N497">
            <v>0</v>
          </cell>
          <cell r="O497">
            <v>0</v>
          </cell>
        </row>
        <row r="498">
          <cell r="A498" t="str">
            <v>*Historical data for Lenovo includes IBM PCD - for your internal analysis only</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PDBase"/>
      <sheetName val="APDProc"/>
      <sheetName val="APDBand"/>
      <sheetName val="APDSeg"/>
      <sheetName val="APDChan"/>
      <sheetName val="APD5Y"/>
      <sheetName val="APD4Q"/>
    </sheetNames>
    <sheetDataSet>
      <sheetData sheetId="0"/>
      <sheetData sheetId="1"/>
      <sheetData sheetId="2"/>
      <sheetData sheetId="3"/>
      <sheetData sheetId="4"/>
      <sheetData sheetId="5" refreshError="1">
        <row r="1">
          <cell r="A1" t="str">
            <v>PC AsiaDat Bulletin</v>
          </cell>
          <cell r="J1" t="str">
            <v xml:space="preserve"> ( Contents Page )</v>
          </cell>
        </row>
        <row r="2">
          <cell r="A2" t="str">
            <v>Asia Pacific excluding Japan and Greater China</v>
          </cell>
        </row>
        <row r="6">
          <cell r="A6" t="str">
            <v>Table V-1 : Total Unit Shipments by Channel - 2002 Q1</v>
          </cell>
        </row>
        <row r="7">
          <cell r="B7" t="str">
            <v>Dealer</v>
          </cell>
          <cell r="C7" t="str">
            <v>Direct Inbound</v>
          </cell>
          <cell r="D7" t="str">
            <v>Direct Outbound</v>
          </cell>
          <cell r="E7" t="str">
            <v>Distributor</v>
          </cell>
          <cell r="F7" t="str">
            <v>Internet Sales</v>
          </cell>
          <cell r="G7" t="str">
            <v>Retail</v>
          </cell>
          <cell r="H7" t="str">
            <v>SI</v>
          </cell>
          <cell r="I7" t="str">
            <v>VAR</v>
          </cell>
          <cell r="J7" t="str">
            <v>Others</v>
          </cell>
          <cell r="K7" t="str">
            <v>Total</v>
          </cell>
        </row>
        <row r="8">
          <cell r="A8" t="str">
            <v>Samsung</v>
          </cell>
          <cell r="B8">
            <v>0.18734606769604573</v>
          </cell>
          <cell r="C8">
            <v>0</v>
          </cell>
          <cell r="D8">
            <v>0.19592538357657702</v>
          </cell>
          <cell r="E8">
            <v>0.2360427750931485</v>
          </cell>
          <cell r="F8">
            <v>1.6792627302950922E-2</v>
          </cell>
          <cell r="G8">
            <v>0.31229769013412301</v>
          </cell>
          <cell r="H8">
            <v>2.5815829008097278E-4</v>
          </cell>
          <cell r="I8">
            <v>6.887836731152004E-5</v>
          </cell>
          <cell r="J8">
            <v>5.1268419539762342E-2</v>
          </cell>
          <cell r="K8">
            <v>368766</v>
          </cell>
        </row>
        <row r="9">
          <cell r="A9" t="str">
            <v>Compaq</v>
          </cell>
          <cell r="B9">
            <v>0.35650590893828615</v>
          </cell>
          <cell r="C9">
            <v>1.2546951185598546E-2</v>
          </cell>
          <cell r="D9">
            <v>4.5524188920206064E-2</v>
          </cell>
          <cell r="E9">
            <v>0.18819475902716656</v>
          </cell>
          <cell r="F9">
            <v>1.5308033148556704E-2</v>
          </cell>
          <cell r="G9">
            <v>0.19727881495763733</v>
          </cell>
          <cell r="H9">
            <v>0.10817947846435584</v>
          </cell>
          <cell r="I9">
            <v>6.0793981266904412E-2</v>
          </cell>
          <cell r="J9">
            <v>1.5667884091288307E-2</v>
          </cell>
          <cell r="K9">
            <v>269695</v>
          </cell>
        </row>
        <row r="10">
          <cell r="A10" t="str">
            <v>IBM</v>
          </cell>
          <cell r="B10">
            <v>0.37672046343483773</v>
          </cell>
          <cell r="C10">
            <v>4.7480127927324988E-3</v>
          </cell>
          <cell r="D10">
            <v>6.1804093454970351E-2</v>
          </cell>
          <cell r="E10">
            <v>0.23617759516377662</v>
          </cell>
          <cell r="F10">
            <v>2.4469940918641072E-2</v>
          </cell>
          <cell r="G10">
            <v>0.11252198408039894</v>
          </cell>
          <cell r="H10">
            <v>0.14281730858901429</v>
          </cell>
          <cell r="I10">
            <v>2.4781420914910778E-2</v>
          </cell>
          <cell r="J10">
            <v>1.5959180650717806E-2</v>
          </cell>
          <cell r="K10">
            <v>182291</v>
          </cell>
        </row>
        <row r="11">
          <cell r="A11" t="str">
            <v>Trigem</v>
          </cell>
          <cell r="B11">
            <v>0.1819942845856633</v>
          </cell>
          <cell r="C11">
            <v>0</v>
          </cell>
          <cell r="D11">
            <v>0.19560820402671308</v>
          </cell>
          <cell r="E11">
            <v>0.3179363404066215</v>
          </cell>
          <cell r="F11">
            <v>1.2433433322223457E-2</v>
          </cell>
          <cell r="G11">
            <v>0.1525555802441704</v>
          </cell>
          <cell r="H11">
            <v>0</v>
          </cell>
          <cell r="I11">
            <v>0</v>
          </cell>
          <cell r="J11">
            <v>0.13947215741460825</v>
          </cell>
          <cell r="K11">
            <v>162018</v>
          </cell>
        </row>
        <row r="12">
          <cell r="A12" t="str">
            <v>Dell</v>
          </cell>
          <cell r="B12">
            <v>1.7077895663423513E-2</v>
          </cell>
          <cell r="C12">
            <v>9.2510653053875444E-2</v>
          </cell>
          <cell r="D12">
            <v>0.65039778069713317</v>
          </cell>
          <cell r="E12">
            <v>3.3776349220109768E-2</v>
          </cell>
          <cell r="F12">
            <v>0.18902258647478942</v>
          </cell>
          <cell r="G12">
            <v>1.1693352094267022E-3</v>
          </cell>
          <cell r="H12">
            <v>1.3742606213781285E-2</v>
          </cell>
          <cell r="I12">
            <v>2.3027934674606722E-3</v>
          </cell>
          <cell r="J12">
            <v>0</v>
          </cell>
          <cell r="K12">
            <v>149957</v>
          </cell>
        </row>
        <row r="13">
          <cell r="A13" t="str">
            <v>Hewlett-Packard</v>
          </cell>
          <cell r="B13">
            <v>0.38863664321821201</v>
          </cell>
          <cell r="C13">
            <v>1.2711654706776485E-4</v>
          </cell>
          <cell r="D13">
            <v>1.6695606065962036E-2</v>
          </cell>
          <cell r="E13">
            <v>0.13187116547067762</v>
          </cell>
          <cell r="F13">
            <v>1.2306903743504542E-2</v>
          </cell>
          <cell r="G13">
            <v>0.25455427904839339</v>
          </cell>
          <cell r="H13">
            <v>0.12785233129484963</v>
          </cell>
          <cell r="I13">
            <v>2.9084661882710593E-2</v>
          </cell>
          <cell r="J13">
            <v>3.8871292728622428E-2</v>
          </cell>
          <cell r="K13">
            <v>141445</v>
          </cell>
        </row>
        <row r="14">
          <cell r="A14" t="str">
            <v>Acer</v>
          </cell>
          <cell r="B14">
            <v>0.52225874808308936</v>
          </cell>
          <cell r="C14">
            <v>1.0019052929968865E-3</v>
          </cell>
          <cell r="D14">
            <v>2.5799526000278825E-2</v>
          </cell>
          <cell r="E14">
            <v>0.14137292625121986</v>
          </cell>
          <cell r="F14">
            <v>5.4060132905804168E-3</v>
          </cell>
          <cell r="G14">
            <v>0.19613959756494259</v>
          </cell>
          <cell r="H14">
            <v>8.8903480645011385E-2</v>
          </cell>
          <cell r="I14">
            <v>1.9063711138993446E-2</v>
          </cell>
          <cell r="J14">
            <v>5.409173288721595E-5</v>
          </cell>
          <cell r="K14">
            <v>107595</v>
          </cell>
        </row>
        <row r="15">
          <cell r="A15" t="str">
            <v>Hyunju</v>
          </cell>
          <cell r="B15">
            <v>0</v>
          </cell>
          <cell r="C15">
            <v>0</v>
          </cell>
          <cell r="D15">
            <v>4.0580482259002695E-2</v>
          </cell>
          <cell r="E15">
            <v>0</v>
          </cell>
          <cell r="F15">
            <v>6.3818676960499176E-3</v>
          </cell>
          <cell r="G15">
            <v>0.79349505578763679</v>
          </cell>
          <cell r="H15">
            <v>0</v>
          </cell>
          <cell r="I15">
            <v>0</v>
          </cell>
          <cell r="J15">
            <v>0.15954259425731057</v>
          </cell>
          <cell r="K15">
            <v>75644</v>
          </cell>
        </row>
        <row r="16">
          <cell r="A16" t="str">
            <v>Toshiba</v>
          </cell>
          <cell r="B16">
            <v>0.36017699806286324</v>
          </cell>
          <cell r="C16">
            <v>0</v>
          </cell>
          <cell r="D16">
            <v>0.14443776166968694</v>
          </cell>
          <cell r="E16">
            <v>0.27260794850965442</v>
          </cell>
          <cell r="F16">
            <v>4.1664062988189715E-4</v>
          </cell>
          <cell r="G16">
            <v>0.1536096356933076</v>
          </cell>
          <cell r="H16">
            <v>2.5288539648815847E-2</v>
          </cell>
          <cell r="I16">
            <v>3.9712710116853095E-2</v>
          </cell>
          <cell r="J16">
            <v>3.7497656689370745E-3</v>
          </cell>
          <cell r="K16">
            <v>64012</v>
          </cell>
        </row>
        <row r="17">
          <cell r="A17" t="str">
            <v>HCL</v>
          </cell>
          <cell r="B17">
            <v>0.42173463065378525</v>
          </cell>
          <cell r="C17">
            <v>0</v>
          </cell>
          <cell r="D17">
            <v>0.34065585056337061</v>
          </cell>
          <cell r="E17">
            <v>0</v>
          </cell>
          <cell r="F17">
            <v>0</v>
          </cell>
          <cell r="G17">
            <v>0.23760951878284414</v>
          </cell>
          <cell r="H17">
            <v>0</v>
          </cell>
          <cell r="I17">
            <v>0</v>
          </cell>
          <cell r="J17">
            <v>0</v>
          </cell>
          <cell r="K17">
            <v>43577</v>
          </cell>
        </row>
        <row r="18">
          <cell r="A18" t="str">
            <v>Others</v>
          </cell>
          <cell r="B18">
            <v>0.34286335681414404</v>
          </cell>
          <cell r="C18">
            <v>5.8290272178972017E-3</v>
          </cell>
          <cell r="D18">
            <v>0.30731560882967968</v>
          </cell>
          <cell r="E18">
            <v>4.4401545115170929E-2</v>
          </cell>
          <cell r="F18">
            <v>1.8102946307104524E-2</v>
          </cell>
          <cell r="G18">
            <v>0.22372146089607783</v>
          </cell>
          <cell r="H18">
            <v>1.5204461978546751E-2</v>
          </cell>
          <cell r="I18">
            <v>1.3598825188216849E-2</v>
          </cell>
          <cell r="J18">
            <v>2.8962767653162906E-2</v>
          </cell>
          <cell r="K18">
            <v>1395883</v>
          </cell>
        </row>
        <row r="19">
          <cell r="A19" t="str">
            <v>Total</v>
          </cell>
          <cell r="B19">
            <v>0.30300036246312634</v>
          </cell>
          <cell r="C19">
            <v>8.9109937812470123E-3</v>
          </cell>
          <cell r="D19">
            <v>0.23178645361226186</v>
          </cell>
          <cell r="E19">
            <v>0.11845191942262893</v>
          </cell>
          <cell r="F19">
            <v>2.4736818374788867E-2</v>
          </cell>
          <cell r="G19">
            <v>0.22404873444847359</v>
          </cell>
          <cell r="H19">
            <v>3.6427591851634883E-2</v>
          </cell>
          <cell r="I19">
            <v>1.6540161052625683E-2</v>
          </cell>
          <cell r="J19">
            <v>3.6096964993213174E-2</v>
          </cell>
          <cell r="K19">
            <v>2960883</v>
          </cell>
        </row>
        <row r="20">
          <cell r="A20" t="str">
            <v>*IBM includes LG IBM in Korea</v>
          </cell>
        </row>
      </sheetData>
      <sheetData sheetId="6"/>
      <sheetData sheetId="7"/>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FF"/>
      <sheetName val="APEJFF"/>
      <sheetName val="APEJXANZFF"/>
      <sheetName val="ANZFF"/>
      <sheetName val="APEJXANZXROAPFF"/>
      <sheetName val="APXANZXROAPFF"/>
      <sheetName val="ASEAN(IBM)FF"/>
      <sheetName val="ASEANIndiaFF"/>
      <sheetName val="ASEANFF"/>
      <sheetName val="GCDFF"/>
      <sheetName val="ROAPFF"/>
      <sheetName val="SingaporeFF"/>
      <sheetName val="TaiwanFF"/>
      <sheetName val="ThailandFF"/>
      <sheetName val="VietnamFF"/>
      <sheetName val="AustraliaFF"/>
      <sheetName val="IndiaFF"/>
      <sheetName val="IndonesiaFF"/>
      <sheetName val="JapanFF"/>
      <sheetName val="KoreaFF"/>
      <sheetName val="MalaysiaFF"/>
      <sheetName val="New ZealandFF"/>
      <sheetName val="PhilippinesFF"/>
      <sheetName val="PRCF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 Region 1Q Assmnt"/>
      <sheetName val="Q1 Finachart_Demand"/>
      <sheetName val="TO&amp;S"/>
      <sheetName val=" 1Q I&amp;E"/>
      <sheetName val="Exp"/>
      <sheetName val="Rev Analysis"/>
      <sheetName val="Operational GM"/>
      <sheetName val="SL1Q07FY Assess"/>
      <sheetName val="BN1Q07FY Assess"/>
      <sheetName val="SL &amp; BNG Rev Assmnt"/>
      <sheetName val="T Vs R"/>
      <sheetName val="Silo Apr"/>
      <sheetName val="Silo May"/>
      <sheetName val="Silo June"/>
      <sheetName val="Silo Q1"/>
      <sheetName val="May Actuals"/>
      <sheetName val="SL I&amp;E"/>
      <sheetName val="BNG I&amp;E"/>
      <sheetName val="Non BMC"/>
      <sheetName val="Ind Region I&amp;E"/>
      <sheetName val="Control Sheet"/>
      <sheetName val="Colour Charts"/>
      <sheetName val="TOS"/>
      <sheetName val="Visuals"/>
      <sheetName val="Rev Assmnt"/>
      <sheetName val="May Fcst"/>
      <sheetName val="May 06 Roadmap"/>
      <sheetName val="1Q06FY Rdmp"/>
      <sheetName val="Channel Inv"/>
      <sheetName val="1QFY Exp Asmt"/>
      <sheetName val=" Exp Roadmap"/>
      <sheetName val="fcst vs budget"/>
      <sheetName val="Resources"/>
      <sheetName val="1Q BS Fcst"/>
      <sheetName val="AR Aeging"/>
      <sheetName val="DSO Top 10"/>
      <sheetName val="Top 10 Disputed "/>
      <sheetName val="Dash_Board"/>
      <sheetName val="OID"/>
      <sheetName val="AR - Billings&amp;Collections"/>
      <sheetName val="CTC bridge"/>
      <sheetName val="QTQ bridge"/>
      <sheetName val="SLF"/>
      <sheetName val="Apex"/>
      <sheetName val="Bac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_Roadmap"/>
    </sheetNames>
    <sheetDataSet>
      <sheetData sheetId="0" refreshError="1">
        <row r="2">
          <cell r="I2" t="str">
            <v>CRT15</v>
          </cell>
          <cell r="J2" t="str">
            <v>CRT17</v>
          </cell>
          <cell r="K2" t="str">
            <v>TFT15</v>
          </cell>
          <cell r="L2" t="str">
            <v>TFT15</v>
          </cell>
          <cell r="M2" t="str">
            <v>TFT17</v>
          </cell>
          <cell r="N2" t="str">
            <v>TFT17</v>
          </cell>
          <cell r="O2" t="str">
            <v>TFT17</v>
          </cell>
          <cell r="P2" t="str">
            <v>CRT22</v>
          </cell>
          <cell r="Q2" t="str">
            <v>TFT20</v>
          </cell>
          <cell r="R2" t="str">
            <v>CRT17</v>
          </cell>
          <cell r="S2" t="str">
            <v>CRT19</v>
          </cell>
          <cell r="T2" t="str">
            <v>Proj E400</v>
          </cell>
          <cell r="U2" t="str">
            <v>Proj M400</v>
          </cell>
          <cell r="V2" t="str">
            <v>Proj C400</v>
          </cell>
          <cell r="W2" t="str">
            <v>TFT19</v>
          </cell>
          <cell r="X2" t="str">
            <v>TFT17</v>
          </cell>
          <cell r="Y2" t="str">
            <v>TFT19</v>
          </cell>
        </row>
        <row r="8">
          <cell r="I8">
            <v>4685.99</v>
          </cell>
          <cell r="J8">
            <v>36224.480000000003</v>
          </cell>
          <cell r="K8">
            <v>127763.27</v>
          </cell>
          <cell r="L8">
            <v>134922.51999999999</v>
          </cell>
          <cell r="M8">
            <v>1204090.82</v>
          </cell>
          <cell r="N8">
            <v>242670.58</v>
          </cell>
          <cell r="O8">
            <v>185730.91</v>
          </cell>
          <cell r="P8">
            <v>10687.27</v>
          </cell>
          <cell r="Q8">
            <v>59617.59</v>
          </cell>
          <cell r="R8">
            <v>59950.47</v>
          </cell>
          <cell r="S8">
            <v>27796.49</v>
          </cell>
          <cell r="T8">
            <v>8673.51</v>
          </cell>
          <cell r="U8">
            <v>6799.69</v>
          </cell>
          <cell r="V8">
            <v>2852</v>
          </cell>
          <cell r="W8">
            <v>45382.03</v>
          </cell>
          <cell r="X8">
            <v>157919.95000000001</v>
          </cell>
          <cell r="Y8">
            <v>1012257.79</v>
          </cell>
        </row>
        <row r="10">
          <cell r="I10">
            <v>42</v>
          </cell>
          <cell r="J10">
            <v>498</v>
          </cell>
          <cell r="K10">
            <v>353</v>
          </cell>
          <cell r="L10">
            <v>264</v>
          </cell>
          <cell r="M10">
            <v>4421</v>
          </cell>
          <cell r="N10">
            <v>10</v>
          </cell>
          <cell r="O10">
            <v>437</v>
          </cell>
          <cell r="P10">
            <v>0</v>
          </cell>
          <cell r="Q10">
            <v>75</v>
          </cell>
          <cell r="R10">
            <v>148</v>
          </cell>
          <cell r="S10">
            <v>115</v>
          </cell>
          <cell r="T10">
            <v>2</v>
          </cell>
          <cell r="U10">
            <v>6</v>
          </cell>
          <cell r="V10">
            <v>2</v>
          </cell>
          <cell r="W10">
            <v>119</v>
          </cell>
          <cell r="X10">
            <v>0</v>
          </cell>
          <cell r="Y10">
            <v>2461</v>
          </cell>
        </row>
        <row r="210">
          <cell r="I210">
            <v>7</v>
          </cell>
          <cell r="J210">
            <v>756</v>
          </cell>
          <cell r="K210">
            <v>243</v>
          </cell>
          <cell r="L210">
            <v>296</v>
          </cell>
          <cell r="M210">
            <v>693</v>
          </cell>
          <cell r="N210">
            <v>517</v>
          </cell>
          <cell r="O210">
            <v>131</v>
          </cell>
          <cell r="P210">
            <v>21</v>
          </cell>
          <cell r="Q210">
            <v>39</v>
          </cell>
          <cell r="R210">
            <v>281</v>
          </cell>
          <cell r="S210">
            <v>65</v>
          </cell>
          <cell r="T210">
            <v>5</v>
          </cell>
          <cell r="U210">
            <v>0</v>
          </cell>
          <cell r="V210">
            <v>0</v>
          </cell>
          <cell r="W210">
            <v>39</v>
          </cell>
          <cell r="X210">
            <v>339</v>
          </cell>
          <cell r="Y210">
            <v>152</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
      <sheetName val="CA PLAN"/>
      <sheetName val="DATA"/>
      <sheetName val="USC"/>
      <sheetName val="PRG"/>
      <sheetName val="PRG_4860"/>
      <sheetName val="LP"/>
      <sheetName val="REV TTL"/>
      <sheetName val="COST"/>
      <sheetName val="COST TTL"/>
      <sheetName val="BMC OL"/>
      <sheetName val="GP"/>
      <sheetName val="GP%"/>
      <sheetName val="(All)FF"/>
    </sheetNames>
    <sheetDataSet>
      <sheetData sheetId="0" refreshError="1">
        <row r="6">
          <cell r="B6">
            <v>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Highlights"/>
      <sheetName val="Summary"/>
      <sheetName val="Perf_Matrix"/>
      <sheetName val="Rev_Brand"/>
      <sheetName val="Market Share"/>
      <sheetName val="GM_Brand"/>
      <sheetName val="SGA_Detail"/>
      <sheetName val="Rev_Coverage"/>
      <sheetName val="Rev_FAMILY"/>
      <sheetName val="GM_family"/>
      <sheetName val="Sheet1"/>
      <sheetName val="Rev_GM_RTM"/>
      <sheetName val="Rev_GM_Type"/>
      <sheetName val="Acs Receivables"/>
      <sheetName val="Inventory"/>
      <sheetName val="NONBmc"/>
      <sheetName val="Wins"/>
      <sheetName val="Key Opps"/>
      <sheetName val="PCD Update"/>
      <sheetName val="ROYALTY"/>
      <sheetName val="OID"/>
      <sheetName val="SGA DATA"/>
      <sheetName val="NON BMC"/>
      <sheetName val="Data"/>
      <sheetName val="print"/>
      <sheetName val="2003_ms"/>
      <sheetName val="2002_ms"/>
    </sheetNames>
    <sheetDataSet>
      <sheetData sheetId="0"/>
      <sheetData sheetId="1"/>
      <sheetData sheetId="2" refreshError="1">
        <row r="3">
          <cell r="Q3" t="str">
            <v>1H</v>
          </cell>
          <cell r="W3" t="str">
            <v>Q3</v>
          </cell>
          <cell r="AC3" t="str">
            <v>Q4</v>
          </cell>
          <cell r="AI3" t="str">
            <v>FY 2004</v>
          </cell>
        </row>
        <row r="4">
          <cell r="Q4" t="str">
            <v>Act</v>
          </cell>
          <cell r="R4" t="str">
            <v>Plan</v>
          </cell>
          <cell r="S4" t="str">
            <v>B/(W) Plan</v>
          </cell>
          <cell r="T4" t="str">
            <v>PY</v>
          </cell>
          <cell r="U4" t="str">
            <v>YTY</v>
          </cell>
          <cell r="W4" t="str">
            <v>Act</v>
          </cell>
          <cell r="X4" t="str">
            <v>Plan</v>
          </cell>
          <cell r="Y4" t="str">
            <v>B/(W) Plan</v>
          </cell>
          <cell r="Z4" t="str">
            <v>PY</v>
          </cell>
          <cell r="AA4" t="str">
            <v>YTY</v>
          </cell>
          <cell r="AC4" t="str">
            <v>Act</v>
          </cell>
          <cell r="AD4" t="str">
            <v>Plan</v>
          </cell>
          <cell r="AE4" t="str">
            <v>B/(W) Plan</v>
          </cell>
          <cell r="AF4" t="str">
            <v>PY</v>
          </cell>
          <cell r="AG4" t="str">
            <v>YTY</v>
          </cell>
          <cell r="AI4" t="str">
            <v>Act</v>
          </cell>
          <cell r="AJ4" t="str">
            <v>Plan</v>
          </cell>
          <cell r="AK4" t="str">
            <v>B/(W) Plan</v>
          </cell>
          <cell r="AL4" t="str">
            <v>PY</v>
          </cell>
          <cell r="AM4" t="str">
            <v>YTY</v>
          </cell>
        </row>
        <row r="6">
          <cell r="Q6">
            <v>91163.603999999992</v>
          </cell>
          <cell r="R6">
            <v>64728</v>
          </cell>
          <cell r="S6">
            <v>26435.603999999992</v>
          </cell>
          <cell r="T6">
            <v>62622</v>
          </cell>
          <cell r="U6">
            <v>0.4557759892689468</v>
          </cell>
          <cell r="W6">
            <v>55247</v>
          </cell>
          <cell r="X6">
            <v>36865</v>
          </cell>
          <cell r="Y6">
            <v>0.49863013698630132</v>
          </cell>
          <cell r="Z6">
            <v>34323.256999999998</v>
          </cell>
          <cell r="AA6">
            <v>0.60960831893080547</v>
          </cell>
          <cell r="AC6">
            <v>53975</v>
          </cell>
          <cell r="AD6">
            <v>39612</v>
          </cell>
          <cell r="AE6">
            <v>0.36259214379480964</v>
          </cell>
          <cell r="AF6">
            <v>41127.538999999997</v>
          </cell>
          <cell r="AG6">
            <v>0.31238098151216875</v>
          </cell>
          <cell r="AI6">
            <v>200385.60399999999</v>
          </cell>
          <cell r="AJ6">
            <v>141205</v>
          </cell>
          <cell r="AK6">
            <v>59180.603999999992</v>
          </cell>
          <cell r="AL6">
            <v>138072.796</v>
          </cell>
          <cell r="AM6">
            <v>0.45130402081522258</v>
          </cell>
        </row>
        <row r="8">
          <cell r="Q8">
            <v>21196.438999999998</v>
          </cell>
          <cell r="R8">
            <v>15009</v>
          </cell>
          <cell r="S8">
            <v>6187.4389999999985</v>
          </cell>
          <cell r="T8">
            <v>14960.68</v>
          </cell>
          <cell r="U8">
            <v>0.41680986425750688</v>
          </cell>
          <cell r="W8">
            <v>12447</v>
          </cell>
          <cell r="X8">
            <v>9005</v>
          </cell>
          <cell r="Y8">
            <v>3442</v>
          </cell>
          <cell r="Z8">
            <v>8022.0970000000007</v>
          </cell>
          <cell r="AC8">
            <v>11918</v>
          </cell>
          <cell r="AD8">
            <v>9632</v>
          </cell>
          <cell r="AE8">
            <v>2286</v>
          </cell>
          <cell r="AF8">
            <v>9440.4532392555266</v>
          </cell>
          <cell r="AI8">
            <v>45561.438999999998</v>
          </cell>
          <cell r="AJ8">
            <v>33646</v>
          </cell>
          <cell r="AK8">
            <v>11915.438999999998</v>
          </cell>
          <cell r="AL8">
            <v>32423.230239255528</v>
          </cell>
        </row>
        <row r="9">
          <cell r="Q9">
            <v>0.23250988409804421</v>
          </cell>
          <cell r="R9">
            <v>0.23187801260659993</v>
          </cell>
          <cell r="S9">
            <v>6.3187149144428023E-2</v>
          </cell>
          <cell r="T9">
            <v>0.23890453834115807</v>
          </cell>
          <cell r="U9">
            <v>-0.6394654243113862</v>
          </cell>
          <cell r="W9">
            <v>0.22529730121092548</v>
          </cell>
          <cell r="X9">
            <v>0.24426963244269631</v>
          </cell>
          <cell r="Y9">
            <v>-1.8972331231770834</v>
          </cell>
          <cell r="Z9">
            <v>0.23372190465491086</v>
          </cell>
          <cell r="AA9">
            <v>-0.8424603443985379</v>
          </cell>
          <cell r="AC9">
            <v>0.22080592867068088</v>
          </cell>
          <cell r="AD9">
            <v>0.24315863879632435</v>
          </cell>
          <cell r="AE9">
            <v>-2.2352710125643465</v>
          </cell>
          <cell r="AF9">
            <v>0.22954092242804822</v>
          </cell>
          <cell r="AG9">
            <v>-0.8734993757367332</v>
          </cell>
          <cell r="AI9">
            <v>0.22736882336118316</v>
          </cell>
          <cell r="AJ9">
            <v>0.23827768138522007</v>
          </cell>
          <cell r="AK9">
            <v>-1.0908858024036905</v>
          </cell>
          <cell r="AL9">
            <v>0.23482707078123868</v>
          </cell>
          <cell r="AM9">
            <v>-0.74582474200555193</v>
          </cell>
        </row>
        <row r="11">
          <cell r="Q11">
            <v>4151.3760000000002</v>
          </cell>
          <cell r="R11">
            <v>3202</v>
          </cell>
          <cell r="S11">
            <v>-949.3760000000002</v>
          </cell>
          <cell r="T11">
            <v>3474</v>
          </cell>
          <cell r="W11">
            <v>2549</v>
          </cell>
          <cell r="X11">
            <v>1797</v>
          </cell>
          <cell r="Y11">
            <v>-752</v>
          </cell>
          <cell r="Z11">
            <v>1111</v>
          </cell>
          <cell r="AC11">
            <v>2603</v>
          </cell>
          <cell r="AD11">
            <v>1894</v>
          </cell>
          <cell r="AE11">
            <v>-709</v>
          </cell>
          <cell r="AF11">
            <v>2395.951753562581</v>
          </cell>
          <cell r="AI11">
            <v>9303.3760000000002</v>
          </cell>
          <cell r="AJ11">
            <v>6893</v>
          </cell>
          <cell r="AK11">
            <v>-2410.3760000000002</v>
          </cell>
          <cell r="AL11">
            <v>6980.951753562581</v>
          </cell>
        </row>
        <row r="12">
          <cell r="Q12">
            <v>4.5537646800361258E-2</v>
          </cell>
          <cell r="R12">
            <v>4.946854529724385E-2</v>
          </cell>
          <cell r="S12">
            <v>0.39308984968825927</v>
          </cell>
          <cell r="T12">
            <v>5.5475711411325096E-2</v>
          </cell>
          <cell r="U12">
            <v>0.99380646109638382</v>
          </cell>
          <cell r="W12">
            <v>4.613825185077923E-2</v>
          </cell>
          <cell r="X12">
            <v>4.8745422487454226E-2</v>
          </cell>
          <cell r="Y12">
            <v>0.26071706366749964</v>
          </cell>
          <cell r="Z12">
            <v>3.2368723049796821E-2</v>
          </cell>
          <cell r="AA12">
            <v>-1.3769528800982409</v>
          </cell>
          <cell r="AC12">
            <v>4.82260305697082E-2</v>
          </cell>
          <cell r="AD12">
            <v>4.7813793799858631E-2</v>
          </cell>
          <cell r="AE12">
            <v>-4.1223676984956936E-2</v>
          </cell>
          <cell r="AF12">
            <v>5.8256628327860348E-2</v>
          </cell>
          <cell r="AG12">
            <v>1.0030597758152147</v>
          </cell>
          <cell r="AI12">
            <v>4.6427367107669072E-2</v>
          </cell>
          <cell r="AJ12">
            <v>4.8815551857228849E-2</v>
          </cell>
          <cell r="AK12">
            <v>0.23881847495597769</v>
          </cell>
          <cell r="AL12">
            <v>5.0559936177163971E-2</v>
          </cell>
          <cell r="AM12">
            <v>0.41325690694948986</v>
          </cell>
        </row>
        <row r="13">
          <cell r="W13" t="str">
            <v xml:space="preserve"> </v>
          </cell>
          <cell r="AC13" t="str">
            <v xml:space="preserve"> </v>
          </cell>
        </row>
        <row r="14">
          <cell r="Q14">
            <v>1857.797</v>
          </cell>
          <cell r="R14">
            <v>1804</v>
          </cell>
          <cell r="S14">
            <v>-53.797000000000025</v>
          </cell>
          <cell r="T14">
            <v>1271</v>
          </cell>
          <cell r="U14">
            <v>0.46168135326514559</v>
          </cell>
          <cell r="W14">
            <v>1115</v>
          </cell>
          <cell r="X14">
            <v>980</v>
          </cell>
          <cell r="Y14">
            <v>-135</v>
          </cell>
          <cell r="Z14">
            <v>557</v>
          </cell>
          <cell r="AC14">
            <v>809</v>
          </cell>
          <cell r="AD14">
            <v>1013</v>
          </cell>
          <cell r="AE14">
            <v>204</v>
          </cell>
          <cell r="AF14">
            <v>739.66499999999996</v>
          </cell>
          <cell r="AI14">
            <v>3781.797</v>
          </cell>
          <cell r="AJ14">
            <v>3797</v>
          </cell>
          <cell r="AK14">
            <v>15.202999999999975</v>
          </cell>
          <cell r="AL14">
            <v>2567.665</v>
          </cell>
        </row>
        <row r="15">
          <cell r="Q15">
            <v>2.0378713856025264E-2</v>
          </cell>
          <cell r="R15">
            <v>2.7870473365467805E-2</v>
          </cell>
          <cell r="S15">
            <v>0.74917595094425404</v>
          </cell>
          <cell r="T15">
            <v>2.0296381463383476E-2</v>
          </cell>
          <cell r="U15">
            <v>-8.2332392641788071E-3</v>
          </cell>
          <cell r="W15">
            <v>2.0182091335276122E-2</v>
          </cell>
          <cell r="X15">
            <v>2.6583480265834802E-2</v>
          </cell>
          <cell r="Y15">
            <v>0.64013889305586802</v>
          </cell>
          <cell r="Z15">
            <v>1.622806367123027E-2</v>
          </cell>
          <cell r="AA15">
            <v>-0.39540276640458516</v>
          </cell>
          <cell r="AC15">
            <v>1.4988420565076424E-2</v>
          </cell>
          <cell r="AD15">
            <v>2.5573058669090175E-2</v>
          </cell>
          <cell r="AE15">
            <v>1.058463810401375</v>
          </cell>
          <cell r="AF15">
            <v>1.798466472793327E-2</v>
          </cell>
          <cell r="AG15">
            <v>0.29962441628568465</v>
          </cell>
          <cell r="AI15">
            <v>1.8872598253116029E-2</v>
          </cell>
          <cell r="AJ15">
            <v>2.6889982649339613E-2</v>
          </cell>
          <cell r="AK15">
            <v>0.80173843962235836</v>
          </cell>
          <cell r="AL15">
            <v>1.8596458349405771E-2</v>
          </cell>
          <cell r="AM15">
            <v>-2.7613990371025757E-2</v>
          </cell>
        </row>
        <row r="17">
          <cell r="Q17">
            <v>15187.265999999998</v>
          </cell>
          <cell r="R17">
            <v>10003</v>
          </cell>
          <cell r="S17">
            <v>5184.2659999999978</v>
          </cell>
          <cell r="T17">
            <v>10215.68</v>
          </cell>
          <cell r="W17">
            <v>8783</v>
          </cell>
          <cell r="X17">
            <v>6228</v>
          </cell>
          <cell r="Y17">
            <v>2555</v>
          </cell>
          <cell r="Z17">
            <v>6354.0970000000007</v>
          </cell>
          <cell r="AC17">
            <v>8506</v>
          </cell>
          <cell r="AD17">
            <v>6725</v>
          </cell>
          <cell r="AE17">
            <v>1781</v>
          </cell>
          <cell r="AF17">
            <v>6304.8364856929456</v>
          </cell>
          <cell r="AI17">
            <v>32476.265999999996</v>
          </cell>
          <cell r="AJ17">
            <v>22956</v>
          </cell>
          <cell r="AK17">
            <v>9520.265999999996</v>
          </cell>
          <cell r="AL17">
            <v>22874.613485692946</v>
          </cell>
        </row>
        <row r="18">
          <cell r="Q18">
            <v>0.1665935234416577</v>
          </cell>
          <cell r="R18">
            <v>0.15453899394388826</v>
          </cell>
          <cell r="S18">
            <v>1.2054529497769444</v>
          </cell>
          <cell r="T18">
            <v>0.1631324454664495</v>
          </cell>
          <cell r="U18">
            <v>0.34610779752081988</v>
          </cell>
          <cell r="W18">
            <v>0.15897695802487014</v>
          </cell>
          <cell r="X18">
            <v>0.16894072968940729</v>
          </cell>
          <cell r="Y18">
            <v>-0.99637716645371577</v>
          </cell>
          <cell r="Z18">
            <v>0.18512511793388375</v>
          </cell>
          <cell r="AA18">
            <v>-2.614815990901362</v>
          </cell>
          <cell r="AC18">
            <v>0.15759147753589625</v>
          </cell>
          <cell r="AD18">
            <v>0.16977178632737555</v>
          </cell>
          <cell r="AE18">
            <v>-1.21803087914793</v>
          </cell>
          <cell r="AF18">
            <v>0.15329962937225458</v>
          </cell>
          <cell r="AG18">
            <v>0.42918481636416705</v>
          </cell>
          <cell r="AI18">
            <v>0.16206885800039805</v>
          </cell>
          <cell r="AJ18">
            <v>0.1625721468786516</v>
          </cell>
          <cell r="AK18">
            <v>-5.0328887825354385E-2</v>
          </cell>
          <cell r="AL18">
            <v>0.16567067625466891</v>
          </cell>
          <cell r="AM18">
            <v>-0.3601818254270861</v>
          </cell>
        </row>
        <row r="20">
          <cell r="Q20">
            <v>1214.626</v>
          </cell>
          <cell r="R20">
            <v>1021</v>
          </cell>
          <cell r="S20">
            <v>-193.62599999999998</v>
          </cell>
          <cell r="T20">
            <v>863</v>
          </cell>
          <cell r="W20">
            <v>553</v>
          </cell>
          <cell r="X20">
            <v>505</v>
          </cell>
          <cell r="Y20">
            <v>-48</v>
          </cell>
          <cell r="Z20">
            <v>488</v>
          </cell>
          <cell r="AC20">
            <v>608</v>
          </cell>
          <cell r="AD20">
            <v>521</v>
          </cell>
          <cell r="AE20">
            <v>-87</v>
          </cell>
          <cell r="AF20">
            <v>325.86929775014318</v>
          </cell>
          <cell r="AI20">
            <v>2375.6260000000002</v>
          </cell>
          <cell r="AJ20">
            <v>2047</v>
          </cell>
          <cell r="AK20">
            <v>-328.6260000000002</v>
          </cell>
          <cell r="AL20">
            <v>1676.8692977501432</v>
          </cell>
        </row>
        <row r="21">
          <cell r="Q21">
            <v>1.3323584706019301E-2</v>
          </cell>
          <cell r="R21">
            <v>1.5773699171919418E-2</v>
          </cell>
          <cell r="S21">
            <v>0.24501144659001167</v>
          </cell>
          <cell r="T21">
            <v>1.3781099294177765E-2</v>
          </cell>
          <cell r="U21">
            <v>4.5751458815846378E-2</v>
          </cell>
          <cell r="W21">
            <v>1.0009593281083137E-2</v>
          </cell>
          <cell r="X21">
            <v>1.3698630136986301E-2</v>
          </cell>
          <cell r="Y21">
            <v>0.36890368559031639</v>
          </cell>
          <cell r="Z21">
            <v>1.421776493996476E-2</v>
          </cell>
          <cell r="AA21">
            <v>0.42081716588816231</v>
          </cell>
          <cell r="AC21">
            <v>1.1264474293654469E-2</v>
          </cell>
          <cell r="AD21">
            <v>1.3152580026254671E-2</v>
          </cell>
          <cell r="AE21">
            <v>0.18881057326002021</v>
          </cell>
          <cell r="AF21">
            <v>7.9233843228534336E-3</v>
          </cell>
          <cell r="AG21">
            <v>-0.33410899708010355</v>
          </cell>
          <cell r="AI21">
            <v>1.1855272796942042E-2</v>
          </cell>
          <cell r="AJ21">
            <v>1.4496653801211005E-2</v>
          </cell>
          <cell r="AK21">
            <v>0.26413810042689634</v>
          </cell>
          <cell r="AL21">
            <v>1.2144820314569014E-2</v>
          </cell>
          <cell r="AM21">
            <v>2.8954751762697191E-2</v>
          </cell>
        </row>
        <row r="23">
          <cell r="Q23">
            <v>-1172.925</v>
          </cell>
          <cell r="R23">
            <v>0</v>
          </cell>
          <cell r="S23">
            <v>1172.925</v>
          </cell>
          <cell r="T23">
            <v>-642</v>
          </cell>
          <cell r="U23" t="str">
            <v xml:space="preserve"> </v>
          </cell>
          <cell r="W23">
            <v>-3</v>
          </cell>
          <cell r="X23">
            <v>0</v>
          </cell>
          <cell r="Y23">
            <v>3</v>
          </cell>
          <cell r="Z23">
            <v>-364</v>
          </cell>
          <cell r="AC23">
            <v>-34</v>
          </cell>
          <cell r="AD23">
            <v>0</v>
          </cell>
          <cell r="AE23">
            <v>34</v>
          </cell>
          <cell r="AF23">
            <v>-435</v>
          </cell>
          <cell r="AI23">
            <v>-1209.925</v>
          </cell>
          <cell r="AJ23">
            <v>0</v>
          </cell>
          <cell r="AK23">
            <v>1209.925</v>
          </cell>
          <cell r="AL23">
            <v>-1441</v>
          </cell>
        </row>
        <row r="24">
          <cell r="Q24">
            <v>-1.2866154348176055E-2</v>
          </cell>
          <cell r="R24">
            <v>0</v>
          </cell>
          <cell r="S24">
            <v>1.2866154348176055</v>
          </cell>
          <cell r="T24">
            <v>-1.0251988119191339E-2</v>
          </cell>
          <cell r="U24">
            <v>0.26141662289847162</v>
          </cell>
          <cell r="W24">
            <v>-5.4301591036617374E-5</v>
          </cell>
          <cell r="X24">
            <v>0</v>
          </cell>
          <cell r="Y24">
            <v>5.4301591036617376E-3</v>
          </cell>
          <cell r="Z24">
            <v>-1.0605054176531091E-2</v>
          </cell>
          <cell r="AA24">
            <v>-1.0550752585494474</v>
          </cell>
          <cell r="AC24">
            <v>-6.2992125984251965E-4</v>
          </cell>
          <cell r="AD24">
            <v>0</v>
          </cell>
          <cell r="AE24">
            <v>6.2992125984251968E-2</v>
          </cell>
          <cell r="AF24">
            <v>-1.0576854598569586E-2</v>
          </cell>
          <cell r="AG24">
            <v>-0.99469333387270675</v>
          </cell>
          <cell r="AI24">
            <v>-6.0379836467693553E-3</v>
          </cell>
          <cell r="AJ24">
            <v>0</v>
          </cell>
          <cell r="AK24">
            <v>0.60379836467693548</v>
          </cell>
          <cell r="AL24">
            <v>-1.0436523643658234E-2</v>
          </cell>
          <cell r="AM24">
            <v>-0.43985399968888789</v>
          </cell>
        </row>
        <row r="26">
          <cell r="Q26">
            <v>10782.377</v>
          </cell>
          <cell r="R26">
            <v>7776</v>
          </cell>
          <cell r="S26">
            <v>-3006.3770000000004</v>
          </cell>
          <cell r="T26">
            <v>7473.9</v>
          </cell>
          <cell r="W26">
            <v>6556</v>
          </cell>
          <cell r="X26">
            <v>4456</v>
          </cell>
          <cell r="Y26">
            <v>-2100</v>
          </cell>
          <cell r="Z26">
            <v>4002</v>
          </cell>
          <cell r="AC26">
            <v>6390</v>
          </cell>
          <cell r="AD26">
            <v>4817</v>
          </cell>
          <cell r="AE26">
            <v>-1573</v>
          </cell>
          <cell r="AF26">
            <v>5129.0943551999999</v>
          </cell>
          <cell r="AI26">
            <v>23728.377</v>
          </cell>
          <cell r="AJ26">
            <v>17049</v>
          </cell>
          <cell r="AK26">
            <v>-6679.3770000000004</v>
          </cell>
          <cell r="AL26">
            <v>16604.994355199997</v>
          </cell>
        </row>
        <row r="27">
          <cell r="Q27">
            <v>0.11827501905255963</v>
          </cell>
          <cell r="R27">
            <v>0.12013348164627363</v>
          </cell>
          <cell r="S27">
            <v>0.18584625937139998</v>
          </cell>
          <cell r="T27">
            <v>0.1193494299128102</v>
          </cell>
          <cell r="U27">
            <v>0.10744108602505631</v>
          </cell>
          <cell r="W27">
            <v>0.1186670769453545</v>
          </cell>
          <cell r="X27">
            <v>0.12087345720873457</v>
          </cell>
          <cell r="Y27">
            <v>0.22063802633800755</v>
          </cell>
          <cell r="Z27">
            <v>0.11659732641339952</v>
          </cell>
          <cell r="AA27">
            <v>-0.20697505319549753</v>
          </cell>
          <cell r="AC27">
            <v>0.11838814265863826</v>
          </cell>
          <cell r="AD27">
            <v>0.1216045642734525</v>
          </cell>
          <cell r="AE27">
            <v>0.32164216148142383</v>
          </cell>
          <cell r="AF27">
            <v>0.12471192003975731</v>
          </cell>
          <cell r="AG27">
            <v>0.63237773811190556</v>
          </cell>
          <cell r="AI27">
            <v>0.11841358124708401</v>
          </cell>
          <cell r="AJ27">
            <v>0.12073935058956836</v>
          </cell>
          <cell r="AK27">
            <v>0.23257693424843517</v>
          </cell>
          <cell r="AL27">
            <v>0.12026260665569484</v>
          </cell>
          <cell r="AM27">
            <v>0.18490254086108299</v>
          </cell>
        </row>
        <row r="29">
          <cell r="Q29">
            <v>4363.1879999999965</v>
          </cell>
          <cell r="R29">
            <v>1206</v>
          </cell>
          <cell r="S29">
            <v>3157.1879999999965</v>
          </cell>
          <cell r="T29">
            <v>2520.7800000000007</v>
          </cell>
          <cell r="U29">
            <v>0.73088805845809435</v>
          </cell>
          <cell r="W29">
            <v>1677</v>
          </cell>
          <cell r="X29">
            <v>1267</v>
          </cell>
          <cell r="Y29">
            <v>410</v>
          </cell>
          <cell r="Z29">
            <v>2228.0970000000007</v>
          </cell>
          <cell r="AC29">
            <v>1542</v>
          </cell>
          <cell r="AD29">
            <v>1387</v>
          </cell>
          <cell r="AE29">
            <v>155</v>
          </cell>
          <cell r="AF29">
            <v>1284.8728327428025</v>
          </cell>
          <cell r="AI29">
            <v>7582.1879999999946</v>
          </cell>
          <cell r="AJ29">
            <v>3860</v>
          </cell>
          <cell r="AK29">
            <v>3722.1879999999946</v>
          </cell>
          <cell r="AL29">
            <v>6033.7498327428038</v>
          </cell>
        </row>
        <row r="30">
          <cell r="Q30">
            <v>4.7861074031254808E-2</v>
          </cell>
          <cell r="R30">
            <v>1.8631813125695215E-2</v>
          </cell>
          <cell r="S30">
            <v>2.9229260905559591</v>
          </cell>
          <cell r="T30">
            <v>4.025390437865288E-2</v>
          </cell>
          <cell r="U30">
            <v>0.76071696526019283</v>
          </cell>
          <cell r="W30">
            <v>3.0354589389469111E-2</v>
          </cell>
          <cell r="X30">
            <v>3.4368642343686424E-2</v>
          </cell>
          <cell r="Y30">
            <v>-0.40140529542173131</v>
          </cell>
          <cell r="Z30">
            <v>6.4915080757050561E-2</v>
          </cell>
          <cell r="AA30">
            <v>-3.456049136758145</v>
          </cell>
          <cell r="AC30">
            <v>2.856878184344604E-2</v>
          </cell>
          <cell r="AD30">
            <v>3.501464202766838E-2</v>
          </cell>
          <cell r="AE30">
            <v>-0.64458601842223395</v>
          </cell>
          <cell r="AF30">
            <v>3.1241179608213432E-2</v>
          </cell>
          <cell r="AG30">
            <v>-0.26723977647673919</v>
          </cell>
          <cell r="AI30">
            <v>3.7837987603141367E-2</v>
          </cell>
          <cell r="AJ30">
            <v>2.7336142487872243E-2</v>
          </cell>
          <cell r="AK30">
            <v>1.0501845115269124</v>
          </cell>
          <cell r="AL30">
            <v>4.3699772928063277E-2</v>
          </cell>
          <cell r="AM30">
            <v>-0.58617853249219098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HA"/>
      <sheetName val="0221"/>
      <sheetName val="Kakakuhyoucrcg"/>
      <sheetName val="仕切率Gr"/>
      <sheetName val=" 1Q I&amp;E"/>
    </sheetNames>
    <sheetDataSet>
      <sheetData sheetId="0" refreshError="1"/>
      <sheetData sheetId="1" refreshError="1"/>
      <sheetData sheetId="2" refreshError="1"/>
      <sheetData sheetId="3" refreshError="1">
        <row r="2">
          <cell r="A2" t="str">
            <v>0302V14301</v>
          </cell>
          <cell r="C2">
            <v>3390</v>
          </cell>
          <cell r="D2">
            <v>3390</v>
          </cell>
          <cell r="F2">
            <v>4250</v>
          </cell>
          <cell r="G2" t="str">
            <v>HP0129</v>
          </cell>
          <cell r="J2" t="str">
            <v>1</v>
          </cell>
          <cell r="AL2" t="str">
            <v>http://www.adaptec.co.jp/</v>
          </cell>
        </row>
        <row r="3">
          <cell r="A3" t="str">
            <v>0302V14201</v>
          </cell>
          <cell r="C3">
            <v>9360</v>
          </cell>
          <cell r="D3">
            <v>9360</v>
          </cell>
          <cell r="F3">
            <v>11700</v>
          </cell>
          <cell r="G3" t="str">
            <v>HP0129</v>
          </cell>
          <cell r="J3" t="str">
            <v>1</v>
          </cell>
          <cell r="AL3" t="str">
            <v>http://www.adaptec.co.jp/</v>
          </cell>
        </row>
        <row r="4">
          <cell r="A4" t="str">
            <v>0302V14101</v>
          </cell>
          <cell r="C4">
            <v>5610</v>
          </cell>
          <cell r="D4">
            <v>5610</v>
          </cell>
          <cell r="F4">
            <v>7100</v>
          </cell>
          <cell r="G4" t="str">
            <v>HP0129</v>
          </cell>
          <cell r="J4" t="str">
            <v>1</v>
          </cell>
          <cell r="AL4" t="str">
            <v>http://www.adaptec.co.jp/</v>
          </cell>
        </row>
        <row r="5">
          <cell r="A5" t="str">
            <v>0302V14001</v>
          </cell>
          <cell r="C5">
            <v>5290</v>
          </cell>
          <cell r="D5">
            <v>5290</v>
          </cell>
          <cell r="F5">
            <v>6650</v>
          </cell>
          <cell r="G5" t="str">
            <v>HP0129</v>
          </cell>
          <cell r="J5" t="str">
            <v>1</v>
          </cell>
          <cell r="AL5" t="str">
            <v>http://www.adaptec.co.jp/</v>
          </cell>
        </row>
        <row r="6">
          <cell r="A6" t="str">
            <v>0098V98401</v>
          </cell>
          <cell r="C6">
            <v>5800</v>
          </cell>
          <cell r="D6">
            <v>5800</v>
          </cell>
          <cell r="F6">
            <v>7000</v>
          </cell>
          <cell r="G6" t="str">
            <v>HP0126</v>
          </cell>
          <cell r="J6" t="str">
            <v>1</v>
          </cell>
          <cell r="AL6" t="str">
            <v>http://www.adaptec.co.jp/</v>
          </cell>
        </row>
        <row r="7">
          <cell r="A7" t="str">
            <v>0211V31201</v>
          </cell>
          <cell r="C7">
            <v>13450</v>
          </cell>
          <cell r="D7">
            <v>13450</v>
          </cell>
          <cell r="F7">
            <v>16800</v>
          </cell>
          <cell r="G7" t="str">
            <v>HP0128</v>
          </cell>
          <cell r="J7" t="str">
            <v>1</v>
          </cell>
          <cell r="AL7" t="str">
            <v>http://www.sandisk.co.jp/</v>
          </cell>
        </row>
        <row r="8">
          <cell r="A8" t="str">
            <v>0214V98301</v>
          </cell>
          <cell r="C8">
            <v>632500</v>
          </cell>
          <cell r="D8">
            <v>0</v>
          </cell>
          <cell r="F8">
            <v>920800</v>
          </cell>
          <cell r="G8" t="str">
            <v>HP0140</v>
          </cell>
          <cell r="J8" t="str">
            <v>1</v>
          </cell>
          <cell r="AL8" t="str">
            <v>http://www.adtx.com/</v>
          </cell>
        </row>
        <row r="9">
          <cell r="A9" t="str">
            <v>RRAHZ020</v>
          </cell>
          <cell r="C9">
            <v>3150</v>
          </cell>
          <cell r="D9">
            <v>0</v>
          </cell>
          <cell r="F9">
            <v>5980</v>
          </cell>
          <cell r="G9" t="str">
            <v>SP0156</v>
          </cell>
        </row>
        <row r="10">
          <cell r="A10" t="str">
            <v>0024V46501</v>
          </cell>
          <cell r="C10">
            <v>1575</v>
          </cell>
          <cell r="D10">
            <v>1575</v>
          </cell>
          <cell r="F10">
            <v>2800</v>
          </cell>
          <cell r="G10" t="str">
            <v>HP0152</v>
          </cell>
          <cell r="J10" t="str">
            <v>1</v>
          </cell>
          <cell r="AL10" t="str">
            <v>http://www.elecom.co.jp/</v>
          </cell>
        </row>
        <row r="11">
          <cell r="A11" t="str">
            <v>0048V87801</v>
          </cell>
          <cell r="C11">
            <v>3750</v>
          </cell>
          <cell r="D11">
            <v>3900</v>
          </cell>
          <cell r="F11">
            <v>6980</v>
          </cell>
          <cell r="G11" t="str">
            <v>SP0155</v>
          </cell>
        </row>
        <row r="12">
          <cell r="A12" t="str">
            <v>0048V87501</v>
          </cell>
          <cell r="C12">
            <v>2300</v>
          </cell>
          <cell r="D12">
            <v>2392</v>
          </cell>
          <cell r="F12">
            <v>4600</v>
          </cell>
          <cell r="G12" t="str">
            <v>SP0159</v>
          </cell>
        </row>
        <row r="13">
          <cell r="A13" t="str">
            <v>0048V90001</v>
          </cell>
          <cell r="C13">
            <v>33870</v>
          </cell>
          <cell r="D13">
            <v>0</v>
          </cell>
          <cell r="F13">
            <v>44800</v>
          </cell>
          <cell r="G13" t="str">
            <v>SP0133</v>
          </cell>
          <cell r="AL13" t="str">
            <v>http://www.yano-el.co.jp/</v>
          </cell>
        </row>
        <row r="14">
          <cell r="A14" t="str">
            <v>0064V97101</v>
          </cell>
          <cell r="C14">
            <v>2112</v>
          </cell>
          <cell r="D14">
            <v>2196</v>
          </cell>
          <cell r="F14">
            <v>3280</v>
          </cell>
          <cell r="G14" t="str">
            <v>SP0144</v>
          </cell>
          <cell r="J14" t="str">
            <v>1</v>
          </cell>
          <cell r="AL14" t="str">
            <v>http://www.elecom.co.jp/</v>
          </cell>
        </row>
        <row r="15">
          <cell r="A15" t="str">
            <v>0064V96101</v>
          </cell>
          <cell r="C15">
            <v>2160</v>
          </cell>
          <cell r="D15">
            <v>2246</v>
          </cell>
          <cell r="F15">
            <v>3000</v>
          </cell>
          <cell r="G15" t="str">
            <v>SP0137</v>
          </cell>
          <cell r="AL15" t="str">
            <v>http://www.elecom.co.jp/</v>
          </cell>
        </row>
        <row r="16">
          <cell r="A16" t="str">
            <v>0064V97601</v>
          </cell>
          <cell r="C16">
            <v>6300</v>
          </cell>
          <cell r="D16">
            <v>6552</v>
          </cell>
          <cell r="F16">
            <v>8900</v>
          </cell>
          <cell r="G16" t="str">
            <v>HP0138</v>
          </cell>
        </row>
        <row r="17">
          <cell r="A17" t="str">
            <v>0064V96701</v>
          </cell>
          <cell r="C17">
            <v>5250</v>
          </cell>
          <cell r="D17">
            <v>5460</v>
          </cell>
          <cell r="F17">
            <v>6980</v>
          </cell>
          <cell r="G17" t="str">
            <v>SP0133</v>
          </cell>
          <cell r="J17" t="str">
            <v>1</v>
          </cell>
          <cell r="AL17" t="str">
            <v>http://www.matsushita.co.jp/</v>
          </cell>
        </row>
        <row r="18">
          <cell r="A18" t="str">
            <v>0064V98501</v>
          </cell>
          <cell r="C18">
            <v>5500</v>
          </cell>
          <cell r="D18">
            <v>5720</v>
          </cell>
          <cell r="F18">
            <v>7800</v>
          </cell>
          <cell r="G18" t="str">
            <v>SP0138</v>
          </cell>
        </row>
        <row r="19">
          <cell r="A19" t="str">
            <v>0064V99001</v>
          </cell>
          <cell r="C19">
            <v>1316</v>
          </cell>
          <cell r="D19">
            <v>2017</v>
          </cell>
          <cell r="F19">
            <v>3580</v>
          </cell>
          <cell r="G19" t="str">
            <v>SP0154</v>
          </cell>
          <cell r="AL19" t="str">
            <v>http://www.matsushita.co.jp/</v>
          </cell>
        </row>
        <row r="20">
          <cell r="A20" t="str">
            <v>0064V98901</v>
          </cell>
          <cell r="C20">
            <v>826</v>
          </cell>
          <cell r="D20">
            <v>1300</v>
          </cell>
          <cell r="F20">
            <v>2280</v>
          </cell>
          <cell r="G20" t="str">
            <v>SP0154</v>
          </cell>
          <cell r="AL20" t="str">
            <v>http://www.matsushita.co.jp/</v>
          </cell>
        </row>
        <row r="21">
          <cell r="A21" t="str">
            <v>0098V98301</v>
          </cell>
          <cell r="C21">
            <v>22550</v>
          </cell>
          <cell r="D21">
            <v>0</v>
          </cell>
          <cell r="F21">
            <v>29800</v>
          </cell>
          <cell r="G21" t="str">
            <v>SP0133</v>
          </cell>
          <cell r="AL21" t="str">
            <v>http://www.matsushita.co.jp/</v>
          </cell>
        </row>
        <row r="22">
          <cell r="A22" t="str">
            <v>0048V99601</v>
          </cell>
          <cell r="C22">
            <v>36430</v>
          </cell>
          <cell r="D22">
            <v>0</v>
          </cell>
          <cell r="F22">
            <v>44800</v>
          </cell>
          <cell r="G22" t="str">
            <v>SP0127</v>
          </cell>
          <cell r="AL22" t="str">
            <v>http://www.logitec.co.jp/</v>
          </cell>
        </row>
        <row r="23">
          <cell r="A23" t="str">
            <v>0064V99901</v>
          </cell>
          <cell r="C23">
            <v>180</v>
          </cell>
          <cell r="D23">
            <v>180</v>
          </cell>
          <cell r="F23">
            <v>250</v>
          </cell>
          <cell r="G23" t="str">
            <v>SP0137</v>
          </cell>
          <cell r="AL23" t="str">
            <v>http://www.matsushita.co.jp/</v>
          </cell>
        </row>
        <row r="24">
          <cell r="A24" t="str">
            <v>0058V47401</v>
          </cell>
          <cell r="C24">
            <v>36340</v>
          </cell>
          <cell r="D24">
            <v>37793</v>
          </cell>
          <cell r="F24">
            <v>42800</v>
          </cell>
          <cell r="G24" t="str">
            <v>SP0124</v>
          </cell>
          <cell r="AL24" t="str">
            <v>http://www.logitec.co.jp/</v>
          </cell>
        </row>
        <row r="25">
          <cell r="A25" t="str">
            <v>0230V90601</v>
          </cell>
          <cell r="C25">
            <v>27800</v>
          </cell>
          <cell r="D25">
            <v>27800</v>
          </cell>
          <cell r="F25">
            <v>33800</v>
          </cell>
          <cell r="G25" t="str">
            <v>HP0126</v>
          </cell>
          <cell r="J25" t="str">
            <v>1</v>
          </cell>
          <cell r="AL25" t="str">
            <v>http://www.tsc.teac.co.jp/</v>
          </cell>
        </row>
        <row r="26">
          <cell r="A26" t="str">
            <v>0048V99301</v>
          </cell>
          <cell r="C26">
            <v>27240</v>
          </cell>
          <cell r="D26">
            <v>0</v>
          </cell>
          <cell r="F26">
            <v>31800</v>
          </cell>
          <cell r="G26" t="str">
            <v>SP0123</v>
          </cell>
          <cell r="AL26" t="str">
            <v>http://www.logitec.co.jp/</v>
          </cell>
        </row>
        <row r="27">
          <cell r="A27" t="str">
            <v>0058V48301</v>
          </cell>
          <cell r="C27">
            <v>25290</v>
          </cell>
          <cell r="D27">
            <v>25290</v>
          </cell>
          <cell r="F27">
            <v>31620</v>
          </cell>
          <cell r="G27" t="str">
            <v>HP0129</v>
          </cell>
          <cell r="AL27" t="str">
            <v>http://www.adaptec.co.jp/</v>
          </cell>
        </row>
        <row r="28">
          <cell r="A28" t="str">
            <v>0058V48401</v>
          </cell>
          <cell r="C28">
            <v>7130</v>
          </cell>
          <cell r="D28">
            <v>7130</v>
          </cell>
          <cell r="F28">
            <v>8920</v>
          </cell>
          <cell r="G28" t="str">
            <v>HP0129</v>
          </cell>
          <cell r="AL28" t="str">
            <v>http://www.adaptec.co.jp/</v>
          </cell>
        </row>
        <row r="29">
          <cell r="A29" t="str">
            <v>0196V80501</v>
          </cell>
          <cell r="C29">
            <v>46530</v>
          </cell>
          <cell r="D29">
            <v>46530</v>
          </cell>
          <cell r="F29">
            <v>54800</v>
          </cell>
          <cell r="G29" t="str">
            <v>SP0124</v>
          </cell>
          <cell r="J29" t="str">
            <v>1</v>
          </cell>
          <cell r="AL29" t="str">
            <v>http://www.logitec.co.jp/</v>
          </cell>
        </row>
        <row r="30">
          <cell r="A30" t="str">
            <v>0058V49301</v>
          </cell>
          <cell r="C30">
            <v>10700</v>
          </cell>
          <cell r="D30">
            <v>11128</v>
          </cell>
          <cell r="F30">
            <v>13000</v>
          </cell>
          <cell r="G30" t="str">
            <v>SP0126</v>
          </cell>
          <cell r="AL30" t="str">
            <v>http://www.memorex.co.jp/</v>
          </cell>
        </row>
        <row r="31">
          <cell r="A31" t="str">
            <v>0048V92901</v>
          </cell>
          <cell r="C31">
            <v>12970</v>
          </cell>
          <cell r="D31">
            <v>12970</v>
          </cell>
          <cell r="F31">
            <v>16220</v>
          </cell>
          <cell r="G31" t="str">
            <v>HP0129</v>
          </cell>
          <cell r="AL31" t="str">
            <v>http://www.adaptec.co.jp/</v>
          </cell>
        </row>
        <row r="32">
          <cell r="A32" t="str">
            <v>0048V94001</v>
          </cell>
          <cell r="C32">
            <v>42240</v>
          </cell>
          <cell r="D32">
            <v>0</v>
          </cell>
          <cell r="F32">
            <v>54800</v>
          </cell>
          <cell r="G32" t="str">
            <v>SP0131</v>
          </cell>
          <cell r="AL32" t="str">
            <v>http://www.yano-el.co.jp/</v>
          </cell>
        </row>
        <row r="33">
          <cell r="A33" t="str">
            <v>0048V93201</v>
          </cell>
          <cell r="C33">
            <v>61270</v>
          </cell>
          <cell r="D33">
            <v>0</v>
          </cell>
          <cell r="F33">
            <v>71800</v>
          </cell>
          <cell r="G33" t="str">
            <v>SP0123</v>
          </cell>
          <cell r="AL33" t="str">
            <v>http://www.logitec.co.jp/</v>
          </cell>
        </row>
        <row r="34">
          <cell r="A34" t="str">
            <v>0048V93301</v>
          </cell>
          <cell r="C34">
            <v>56450</v>
          </cell>
          <cell r="D34">
            <v>0</v>
          </cell>
          <cell r="F34">
            <v>65000</v>
          </cell>
          <cell r="G34" t="str">
            <v>SP0122</v>
          </cell>
          <cell r="AL34" t="str">
            <v>http://www.logitec.co.jp/</v>
          </cell>
        </row>
        <row r="35">
          <cell r="A35" t="str">
            <v>0048V93401</v>
          </cell>
          <cell r="C35">
            <v>38270</v>
          </cell>
          <cell r="D35">
            <v>0</v>
          </cell>
          <cell r="F35">
            <v>45000</v>
          </cell>
          <cell r="G35" t="str">
            <v>SP0123</v>
          </cell>
          <cell r="AL35" t="str">
            <v>http://www.logitec.co.jp/</v>
          </cell>
        </row>
        <row r="36">
          <cell r="A36" t="str">
            <v>0048V92701</v>
          </cell>
          <cell r="C36">
            <v>68600</v>
          </cell>
          <cell r="D36">
            <v>0</v>
          </cell>
          <cell r="F36">
            <v>90800</v>
          </cell>
          <cell r="G36" t="str">
            <v>SP0133</v>
          </cell>
          <cell r="AL36" t="str">
            <v>http://www.yano-el.co.jp/</v>
          </cell>
        </row>
        <row r="37">
          <cell r="A37" t="str">
            <v>0065V00801</v>
          </cell>
          <cell r="C37">
            <v>2478</v>
          </cell>
          <cell r="D37">
            <v>3255</v>
          </cell>
          <cell r="F37">
            <v>5100</v>
          </cell>
          <cell r="G37" t="str">
            <v>SP0147</v>
          </cell>
          <cell r="J37" t="str">
            <v>1</v>
          </cell>
          <cell r="AL37" t="str">
            <v>http://www.matsushita.co.jp/</v>
          </cell>
        </row>
        <row r="38">
          <cell r="A38" t="str">
            <v>0065V00701</v>
          </cell>
          <cell r="C38">
            <v>1100</v>
          </cell>
          <cell r="D38">
            <v>1144</v>
          </cell>
          <cell r="F38">
            <v>1840</v>
          </cell>
          <cell r="G38" t="str">
            <v>SP0149</v>
          </cell>
          <cell r="AL38" t="str">
            <v>http://www.matsushita.co.jp/</v>
          </cell>
        </row>
        <row r="39">
          <cell r="A39" t="str">
            <v>0048V95601</v>
          </cell>
          <cell r="C39">
            <v>30800</v>
          </cell>
          <cell r="D39">
            <v>0</v>
          </cell>
          <cell r="F39">
            <v>38080</v>
          </cell>
          <cell r="G39" t="str">
            <v>SP0128</v>
          </cell>
          <cell r="AL39" t="str">
            <v>http://www.yano-el.co.jp/</v>
          </cell>
        </row>
        <row r="40">
          <cell r="A40" t="str">
            <v>0048V95501</v>
          </cell>
          <cell r="C40">
            <v>7000</v>
          </cell>
          <cell r="D40">
            <v>7280</v>
          </cell>
          <cell r="F40">
            <v>14000</v>
          </cell>
          <cell r="G40" t="str">
            <v>SP0159</v>
          </cell>
          <cell r="AL40" t="str">
            <v>http://www.rexpccard.co.jp/</v>
          </cell>
        </row>
        <row r="41">
          <cell r="A41" t="str">
            <v>0048V95901</v>
          </cell>
          <cell r="C41">
            <v>5890</v>
          </cell>
          <cell r="D41">
            <v>0</v>
          </cell>
          <cell r="F41">
            <v>9800</v>
          </cell>
          <cell r="G41" t="str">
            <v>SP0148</v>
          </cell>
          <cell r="AL41" t="str">
            <v>http://www.yano-el.co.jp/</v>
          </cell>
        </row>
        <row r="42">
          <cell r="A42" t="str">
            <v>0048V97401</v>
          </cell>
          <cell r="C42">
            <v>35800</v>
          </cell>
          <cell r="D42">
            <v>0</v>
          </cell>
          <cell r="F42">
            <v>42000</v>
          </cell>
          <cell r="G42" t="str">
            <v>SP0123</v>
          </cell>
          <cell r="AL42" t="str">
            <v>http://www.logitec.co.jp/</v>
          </cell>
        </row>
        <row r="43">
          <cell r="A43" t="str">
            <v>0048V96301</v>
          </cell>
          <cell r="C43">
            <v>5890</v>
          </cell>
          <cell r="D43">
            <v>0</v>
          </cell>
          <cell r="F43">
            <v>9800</v>
          </cell>
          <cell r="G43" t="str">
            <v>SP0148</v>
          </cell>
          <cell r="AL43" t="str">
            <v>http://www.yano-el.co.jp/</v>
          </cell>
        </row>
        <row r="44">
          <cell r="A44" t="str">
            <v>0048V96101</v>
          </cell>
          <cell r="C44">
            <v>5890</v>
          </cell>
          <cell r="D44">
            <v>0</v>
          </cell>
          <cell r="F44">
            <v>9800</v>
          </cell>
          <cell r="G44" t="str">
            <v>SP0148</v>
          </cell>
          <cell r="AL44" t="str">
            <v>http://www.yano-el.co.jp/</v>
          </cell>
        </row>
        <row r="45">
          <cell r="A45" t="str">
            <v>RRAHZ254</v>
          </cell>
          <cell r="C45">
            <v>59030</v>
          </cell>
          <cell r="D45">
            <v>0</v>
          </cell>
          <cell r="F45">
            <v>77800</v>
          </cell>
          <cell r="G45" t="str">
            <v>SP0133</v>
          </cell>
          <cell r="AL45" t="str">
            <v>http://www.yano-el.co.jp/</v>
          </cell>
        </row>
        <row r="46">
          <cell r="A46" t="str">
            <v>0126V56201</v>
          </cell>
          <cell r="C46">
            <v>32290</v>
          </cell>
          <cell r="D46">
            <v>32290</v>
          </cell>
          <cell r="F46">
            <v>40400</v>
          </cell>
          <cell r="G46" t="str">
            <v>HP0129</v>
          </cell>
          <cell r="J46" t="str">
            <v>1</v>
          </cell>
          <cell r="AL46" t="str">
            <v>http://www.adaptec.co.jp/</v>
          </cell>
        </row>
        <row r="47">
          <cell r="A47" t="str">
            <v>0165V79801</v>
          </cell>
          <cell r="C47">
            <v>715000</v>
          </cell>
          <cell r="D47">
            <v>715000</v>
          </cell>
          <cell r="F47">
            <v>1040000</v>
          </cell>
          <cell r="G47" t="str">
            <v>SP0140</v>
          </cell>
          <cell r="J47" t="str">
            <v>1</v>
          </cell>
          <cell r="AL47" t="str">
            <v>http://www.adtx.com/</v>
          </cell>
        </row>
        <row r="48">
          <cell r="A48" t="str">
            <v>0098V61001</v>
          </cell>
          <cell r="C48">
            <v>14000</v>
          </cell>
          <cell r="D48">
            <v>14560</v>
          </cell>
          <cell r="F48">
            <v>17800</v>
          </cell>
          <cell r="G48" t="str">
            <v>SP0117</v>
          </cell>
          <cell r="AL48" t="str">
            <v>http://www.mds2000.co.jp/</v>
          </cell>
        </row>
        <row r="49">
          <cell r="A49" t="str">
            <v>0098V61301</v>
          </cell>
          <cell r="C49">
            <v>19800</v>
          </cell>
          <cell r="D49">
            <v>20000</v>
          </cell>
          <cell r="F49">
            <v>26000</v>
          </cell>
          <cell r="G49" t="str">
            <v>SP0132</v>
          </cell>
          <cell r="AL49" t="str">
            <v>http://www.yano-el.co.jp/</v>
          </cell>
        </row>
        <row r="50">
          <cell r="A50" t="str">
            <v>0048V99401</v>
          </cell>
          <cell r="C50">
            <v>27240</v>
          </cell>
          <cell r="D50">
            <v>0</v>
          </cell>
          <cell r="F50">
            <v>31800</v>
          </cell>
          <cell r="G50" t="str">
            <v>SP0123</v>
          </cell>
          <cell r="AL50" t="str">
            <v>http://www.logitec.co.jp/</v>
          </cell>
        </row>
        <row r="51">
          <cell r="A51" t="str">
            <v>0058V52201</v>
          </cell>
          <cell r="C51">
            <v>9000</v>
          </cell>
          <cell r="D51">
            <v>0</v>
          </cell>
          <cell r="F51">
            <v>9800</v>
          </cell>
          <cell r="G51" t="str">
            <v>SP0109</v>
          </cell>
          <cell r="AL51" t="str">
            <v>http://www.iomega.com/jp/</v>
          </cell>
        </row>
        <row r="52">
          <cell r="A52" t="str">
            <v>0098V61101</v>
          </cell>
          <cell r="C52">
            <v>30464</v>
          </cell>
          <cell r="D52">
            <v>31682</v>
          </cell>
          <cell r="F52">
            <v>37800</v>
          </cell>
          <cell r="G52" t="str">
            <v>SP0128</v>
          </cell>
          <cell r="AL52" t="str">
            <v>http://www.rexpccard.co.jp/</v>
          </cell>
        </row>
        <row r="53">
          <cell r="A53" t="str">
            <v>0048V98701</v>
          </cell>
          <cell r="C53">
            <v>1100</v>
          </cell>
          <cell r="D53">
            <v>1144</v>
          </cell>
          <cell r="F53">
            <v>1980</v>
          </cell>
          <cell r="G53" t="str">
            <v>SP0153</v>
          </cell>
          <cell r="AL53" t="str">
            <v>http://www.iomega.com/jp/</v>
          </cell>
        </row>
        <row r="54">
          <cell r="A54" t="str">
            <v>0058V52901</v>
          </cell>
          <cell r="C54">
            <v>7780</v>
          </cell>
          <cell r="D54">
            <v>7780</v>
          </cell>
          <cell r="F54">
            <v>9800</v>
          </cell>
          <cell r="G54" t="str">
            <v>HP0129</v>
          </cell>
          <cell r="AL54" t="str">
            <v>http://www.adaptec.co.jp/</v>
          </cell>
        </row>
        <row r="55">
          <cell r="A55" t="str">
            <v>0049V00801</v>
          </cell>
          <cell r="C55">
            <v>7130</v>
          </cell>
          <cell r="D55">
            <v>7130</v>
          </cell>
          <cell r="F55">
            <v>8920</v>
          </cell>
          <cell r="G55" t="str">
            <v>HP0129</v>
          </cell>
          <cell r="J55" t="str">
            <v>1</v>
          </cell>
          <cell r="AL55" t="str">
            <v>http://www.adaptec.co.jp/</v>
          </cell>
        </row>
        <row r="56">
          <cell r="A56" t="str">
            <v>0058V53001</v>
          </cell>
          <cell r="C56">
            <v>7780</v>
          </cell>
          <cell r="D56">
            <v>7780</v>
          </cell>
          <cell r="F56">
            <v>9800</v>
          </cell>
          <cell r="G56" t="str">
            <v>HP0129</v>
          </cell>
          <cell r="J56" t="str">
            <v>1</v>
          </cell>
          <cell r="AL56" t="str">
            <v>http://www.adaptec.co.jp/</v>
          </cell>
        </row>
        <row r="57">
          <cell r="A57" t="str">
            <v>0049V01001</v>
          </cell>
          <cell r="C57">
            <v>40240</v>
          </cell>
          <cell r="D57">
            <v>0</v>
          </cell>
          <cell r="F57">
            <v>52800</v>
          </cell>
          <cell r="G57" t="str">
            <v>SP0132</v>
          </cell>
          <cell r="AL57" t="str">
            <v>http://www.logitec.co.jp/</v>
          </cell>
        </row>
        <row r="58">
          <cell r="A58" t="str">
            <v>0049V01201</v>
          </cell>
          <cell r="C58">
            <v>62860</v>
          </cell>
          <cell r="D58">
            <v>65374</v>
          </cell>
          <cell r="F58">
            <v>82200</v>
          </cell>
          <cell r="G58" t="str">
            <v>SP0132</v>
          </cell>
          <cell r="AL58" t="str">
            <v>http://www.yano-el.co.jp/</v>
          </cell>
        </row>
        <row r="59">
          <cell r="A59" t="str">
            <v>0049V01301</v>
          </cell>
          <cell r="C59">
            <v>69860</v>
          </cell>
          <cell r="D59">
            <v>0</v>
          </cell>
          <cell r="F59">
            <v>91320</v>
          </cell>
          <cell r="G59" t="str">
            <v>SP0132</v>
          </cell>
          <cell r="AL59" t="str">
            <v>http://www.yano-el.co.jp/</v>
          </cell>
        </row>
        <row r="60">
          <cell r="A60" t="str">
            <v>0049V01501</v>
          </cell>
          <cell r="C60">
            <v>6740</v>
          </cell>
          <cell r="D60">
            <v>7009</v>
          </cell>
          <cell r="F60">
            <v>8800</v>
          </cell>
          <cell r="G60" t="str">
            <v>SP0132</v>
          </cell>
          <cell r="AL60" t="str">
            <v>http://www.logitec.co.jp/</v>
          </cell>
        </row>
        <row r="61">
          <cell r="A61" t="str">
            <v>0058V53201</v>
          </cell>
          <cell r="C61">
            <v>12970</v>
          </cell>
          <cell r="D61">
            <v>12970</v>
          </cell>
          <cell r="F61">
            <v>16220</v>
          </cell>
          <cell r="G61" t="str">
            <v>HP0129</v>
          </cell>
          <cell r="AL61" t="str">
            <v>http://www.adaptec.co.jp/</v>
          </cell>
        </row>
        <row r="62">
          <cell r="A62" t="str">
            <v>0049V01801</v>
          </cell>
          <cell r="C62">
            <v>15376</v>
          </cell>
          <cell r="D62">
            <v>15991</v>
          </cell>
          <cell r="F62">
            <v>20800</v>
          </cell>
          <cell r="G62" t="str">
            <v>SP0135</v>
          </cell>
          <cell r="AL62" t="str">
            <v>http://www.rexpccard.co.jp/</v>
          </cell>
        </row>
        <row r="63">
          <cell r="A63" t="str">
            <v>0049V02001</v>
          </cell>
          <cell r="C63">
            <v>2850</v>
          </cell>
          <cell r="D63">
            <v>2964</v>
          </cell>
          <cell r="F63">
            <v>3400</v>
          </cell>
          <cell r="G63" t="str">
            <v>SP0125</v>
          </cell>
          <cell r="AL63" t="str">
            <v>http://www.yano-el.co.jp/</v>
          </cell>
        </row>
        <row r="64">
          <cell r="A64" t="str">
            <v>0049V01901</v>
          </cell>
          <cell r="C64">
            <v>2000</v>
          </cell>
          <cell r="D64">
            <v>2080</v>
          </cell>
          <cell r="F64">
            <v>2800</v>
          </cell>
          <cell r="G64" t="str">
            <v>SP0138</v>
          </cell>
          <cell r="AL64" t="str">
            <v>http://www.rexpccard.co.jp/</v>
          </cell>
        </row>
        <row r="65">
          <cell r="A65" t="str">
            <v>0058V53901</v>
          </cell>
          <cell r="C65">
            <v>15290</v>
          </cell>
          <cell r="D65">
            <v>16990</v>
          </cell>
          <cell r="F65">
            <v>21200</v>
          </cell>
          <cell r="G65" t="str">
            <v>HP0128</v>
          </cell>
          <cell r="J65" t="str">
            <v>1</v>
          </cell>
          <cell r="AL65" t="str">
            <v>http://www.matsushita.co.jp/</v>
          </cell>
        </row>
        <row r="66">
          <cell r="A66" t="str">
            <v>0058V54001</v>
          </cell>
          <cell r="C66">
            <v>2290</v>
          </cell>
          <cell r="D66">
            <v>2381</v>
          </cell>
          <cell r="F66">
            <v>2980</v>
          </cell>
          <cell r="G66" t="str">
            <v>SP0132</v>
          </cell>
          <cell r="J66" t="str">
            <v>1</v>
          </cell>
          <cell r="AL66" t="str">
            <v>http://www.matsushita.co.jp/</v>
          </cell>
        </row>
        <row r="67">
          <cell r="A67" t="str">
            <v>0049V02201</v>
          </cell>
          <cell r="C67">
            <v>23000</v>
          </cell>
          <cell r="D67">
            <v>23920</v>
          </cell>
          <cell r="F67">
            <v>32800</v>
          </cell>
          <cell r="G67" t="str">
            <v>SP0138</v>
          </cell>
          <cell r="AL67" t="str">
            <v>http://www.qst.co.jp/</v>
          </cell>
        </row>
        <row r="68">
          <cell r="A68" t="str">
            <v>0058V60501</v>
          </cell>
          <cell r="C68">
            <v>13570</v>
          </cell>
          <cell r="D68">
            <v>0</v>
          </cell>
          <cell r="F68">
            <v>16800</v>
          </cell>
          <cell r="G68" t="str">
            <v>SP0123</v>
          </cell>
          <cell r="AL68" t="str">
            <v>http://www.matsushita.co.jp/</v>
          </cell>
        </row>
        <row r="69">
          <cell r="A69" t="str">
            <v>0212V62901</v>
          </cell>
          <cell r="C69">
            <v>18450</v>
          </cell>
          <cell r="D69">
            <v>18450</v>
          </cell>
          <cell r="F69">
            <v>21800</v>
          </cell>
          <cell r="G69" t="str">
            <v>HP0124</v>
          </cell>
          <cell r="AL69" t="str">
            <v>http://www.logitec.co.jp/</v>
          </cell>
        </row>
        <row r="70">
          <cell r="A70" t="str">
            <v>0134V16001</v>
          </cell>
          <cell r="C70">
            <v>28740</v>
          </cell>
          <cell r="D70">
            <v>29889</v>
          </cell>
          <cell r="F70">
            <v>34800</v>
          </cell>
          <cell r="G70" t="str">
            <v>SP0126</v>
          </cell>
          <cell r="J70" t="str">
            <v>1</v>
          </cell>
          <cell r="AL70" t="str">
            <v>http://www.logitec.co.jp/</v>
          </cell>
        </row>
        <row r="71">
          <cell r="A71" t="str">
            <v>0162V64701</v>
          </cell>
          <cell r="C71">
            <v>27210</v>
          </cell>
          <cell r="D71">
            <v>27210</v>
          </cell>
          <cell r="F71">
            <v>32800</v>
          </cell>
          <cell r="G71" t="str">
            <v>HP0126</v>
          </cell>
          <cell r="AL71" t="str">
            <v>http://www.yano-el.co.jp/</v>
          </cell>
        </row>
        <row r="72">
          <cell r="A72" t="str">
            <v>0049V03901</v>
          </cell>
          <cell r="C72">
            <v>41270</v>
          </cell>
          <cell r="D72">
            <v>42920</v>
          </cell>
          <cell r="F72">
            <v>54800</v>
          </cell>
          <cell r="G72" t="str">
            <v>SP0133</v>
          </cell>
          <cell r="AL72" t="str">
            <v>http://www.yano-el.co.jp/</v>
          </cell>
        </row>
        <row r="73">
          <cell r="A73" t="str">
            <v>0049V06101</v>
          </cell>
          <cell r="C73">
            <v>40920</v>
          </cell>
          <cell r="D73">
            <v>0</v>
          </cell>
          <cell r="F73">
            <v>59800</v>
          </cell>
          <cell r="G73" t="str">
            <v>SP0134</v>
          </cell>
          <cell r="AL73" t="str">
            <v>http://www.logitec.co.jp/</v>
          </cell>
        </row>
        <row r="74">
          <cell r="A74" t="str">
            <v>0065V02901</v>
          </cell>
          <cell r="C74">
            <v>47900</v>
          </cell>
          <cell r="D74">
            <v>49816</v>
          </cell>
          <cell r="F74">
            <v>56800</v>
          </cell>
          <cell r="G74" t="str">
            <v>SP0124</v>
          </cell>
          <cell r="AL74" t="str">
            <v>http://www.logitec.co.jp/</v>
          </cell>
        </row>
        <row r="75">
          <cell r="A75" t="str">
            <v>0049V04601</v>
          </cell>
          <cell r="C75">
            <v>44000</v>
          </cell>
          <cell r="D75">
            <v>0</v>
          </cell>
          <cell r="F75">
            <v>70800</v>
          </cell>
          <cell r="G75" t="str">
            <v>SP0150</v>
          </cell>
          <cell r="AL75" t="str">
            <v>http://www.qst.co.jp/</v>
          </cell>
        </row>
        <row r="76">
          <cell r="A76" t="str">
            <v>0065V02801</v>
          </cell>
          <cell r="C76">
            <v>41060</v>
          </cell>
          <cell r="D76">
            <v>42702</v>
          </cell>
          <cell r="F76">
            <v>48800</v>
          </cell>
          <cell r="G76" t="str">
            <v>SP0124</v>
          </cell>
          <cell r="AL76" t="str">
            <v>http://www.logitec.co.jp/</v>
          </cell>
        </row>
        <row r="77">
          <cell r="A77" t="str">
            <v>0049V04801</v>
          </cell>
          <cell r="C77">
            <v>35450</v>
          </cell>
          <cell r="D77">
            <v>0</v>
          </cell>
          <cell r="F77">
            <v>43800</v>
          </cell>
          <cell r="G77" t="str">
            <v>SP0128</v>
          </cell>
          <cell r="AL77" t="str">
            <v>http://www.logitec.co.jp/</v>
          </cell>
        </row>
        <row r="78">
          <cell r="A78" t="str">
            <v>0049V05101</v>
          </cell>
          <cell r="C78">
            <v>22464</v>
          </cell>
          <cell r="D78">
            <v>23362</v>
          </cell>
          <cell r="F78">
            <v>35800</v>
          </cell>
          <cell r="G78" t="str">
            <v>SP0139</v>
          </cell>
          <cell r="AL78" t="str">
            <v>http://www.mds2000.co.jp/</v>
          </cell>
        </row>
        <row r="79">
          <cell r="A79" t="str">
            <v>0095V78801</v>
          </cell>
          <cell r="C79">
            <v>12320</v>
          </cell>
          <cell r="D79">
            <v>12320</v>
          </cell>
          <cell r="F79">
            <v>15400</v>
          </cell>
          <cell r="G79" t="str">
            <v>HP0129</v>
          </cell>
          <cell r="AL79" t="str">
            <v>http://www.adaptec.co.jp/</v>
          </cell>
        </row>
        <row r="80">
          <cell r="A80" t="str">
            <v>0049V05901</v>
          </cell>
          <cell r="C80">
            <v>27090</v>
          </cell>
          <cell r="D80">
            <v>28173</v>
          </cell>
          <cell r="F80">
            <v>46800</v>
          </cell>
          <cell r="G80" t="str">
            <v>SP0151</v>
          </cell>
          <cell r="J80" t="str">
            <v>1</v>
          </cell>
          <cell r="AL80" t="str">
            <v>http://www.matsushita.co.jp/</v>
          </cell>
        </row>
        <row r="81">
          <cell r="A81" t="str">
            <v>0049V06201</v>
          </cell>
          <cell r="C81">
            <v>33380</v>
          </cell>
          <cell r="D81">
            <v>24174</v>
          </cell>
          <cell r="F81">
            <v>43800</v>
          </cell>
          <cell r="G81" t="str">
            <v>SP0132</v>
          </cell>
          <cell r="AL81" t="str">
            <v>http://www.mds2000.co.jp/</v>
          </cell>
        </row>
        <row r="82">
          <cell r="A82" t="str">
            <v>0049V06601</v>
          </cell>
          <cell r="C82">
            <v>4480</v>
          </cell>
          <cell r="D82">
            <v>4480</v>
          </cell>
          <cell r="F82">
            <v>5280</v>
          </cell>
          <cell r="G82" t="str">
            <v>HP0124</v>
          </cell>
          <cell r="J82" t="str">
            <v>1</v>
          </cell>
          <cell r="AL82" t="str">
            <v>http://www.logitec.co.jp/</v>
          </cell>
        </row>
        <row r="83">
          <cell r="A83" t="str">
            <v>0049V07001</v>
          </cell>
          <cell r="C83">
            <v>810</v>
          </cell>
          <cell r="D83">
            <v>842</v>
          </cell>
          <cell r="F83">
            <v>1280</v>
          </cell>
          <cell r="G83" t="str">
            <v>SP0153</v>
          </cell>
          <cell r="AL83" t="str">
            <v>http://www.iomega.com/jp/</v>
          </cell>
        </row>
        <row r="84">
          <cell r="A84" t="str">
            <v>0134V15801</v>
          </cell>
          <cell r="C84">
            <v>38320</v>
          </cell>
          <cell r="D84">
            <v>39852</v>
          </cell>
          <cell r="F84">
            <v>45000</v>
          </cell>
          <cell r="G84" t="str">
            <v>SP0123</v>
          </cell>
          <cell r="J84" t="str">
            <v>1</v>
          </cell>
          <cell r="AL84" t="str">
            <v>http://www.logitec.co.jp/</v>
          </cell>
        </row>
        <row r="85">
          <cell r="A85" t="str">
            <v>0049V07101</v>
          </cell>
          <cell r="C85">
            <v>17000</v>
          </cell>
          <cell r="D85">
            <v>17680</v>
          </cell>
          <cell r="F85">
            <v>22800</v>
          </cell>
          <cell r="G85" t="str">
            <v>SP0134</v>
          </cell>
          <cell r="AL85" t="str">
            <v>http://www.matsushita.co.jp/</v>
          </cell>
        </row>
        <row r="86">
          <cell r="A86" t="str">
            <v>0049V07401</v>
          </cell>
          <cell r="C86">
            <v>7280</v>
          </cell>
          <cell r="D86">
            <v>7571</v>
          </cell>
          <cell r="F86">
            <v>9800</v>
          </cell>
          <cell r="G86" t="str">
            <v>SP0134</v>
          </cell>
          <cell r="AL86" t="str">
            <v>http://www.logitec.co.jp/</v>
          </cell>
        </row>
        <row r="87">
          <cell r="A87" t="str">
            <v>0058V57601</v>
          </cell>
          <cell r="C87">
            <v>4012</v>
          </cell>
          <cell r="D87">
            <v>4172</v>
          </cell>
          <cell r="F87">
            <v>5600</v>
          </cell>
          <cell r="G87" t="str">
            <v>SP0137</v>
          </cell>
          <cell r="AL87" t="str">
            <v>http://www.rexpccard.co.jp/</v>
          </cell>
        </row>
        <row r="88">
          <cell r="A88" t="str">
            <v>0049V08201</v>
          </cell>
          <cell r="C88">
            <v>30480</v>
          </cell>
          <cell r="D88">
            <v>30480</v>
          </cell>
          <cell r="F88">
            <v>38100</v>
          </cell>
          <cell r="G88" t="str">
            <v>HP0129</v>
          </cell>
          <cell r="AL88" t="str">
            <v>http://www.adaptec.co.jp/</v>
          </cell>
        </row>
        <row r="89">
          <cell r="A89" t="str">
            <v>0185V02601</v>
          </cell>
          <cell r="C89">
            <v>27390</v>
          </cell>
          <cell r="D89">
            <v>28800</v>
          </cell>
          <cell r="F89">
            <v>35800</v>
          </cell>
          <cell r="G89" t="str">
            <v>SP0132</v>
          </cell>
          <cell r="AL89" t="str">
            <v>http://www.yano-el.co.jp/</v>
          </cell>
        </row>
        <row r="90">
          <cell r="A90" t="str">
            <v>0065V04701</v>
          </cell>
          <cell r="C90">
            <v>4550</v>
          </cell>
          <cell r="D90">
            <v>4550</v>
          </cell>
          <cell r="F90">
            <v>5980</v>
          </cell>
          <cell r="G90" t="str">
            <v>SP0139</v>
          </cell>
          <cell r="AL90" t="str">
            <v>http://www.yano-el.co.jp/</v>
          </cell>
        </row>
        <row r="91">
          <cell r="A91" t="str">
            <v>0065V04501</v>
          </cell>
          <cell r="C91">
            <v>6280</v>
          </cell>
          <cell r="D91">
            <v>6280</v>
          </cell>
          <cell r="F91">
            <v>8980</v>
          </cell>
          <cell r="G91" t="str">
            <v>SP0139</v>
          </cell>
          <cell r="AL91" t="str">
            <v>http://www.yano-el.co.jp/</v>
          </cell>
        </row>
        <row r="92">
          <cell r="A92" t="str">
            <v>0065V04801</v>
          </cell>
          <cell r="C92">
            <v>4550</v>
          </cell>
          <cell r="D92">
            <v>4550</v>
          </cell>
          <cell r="F92">
            <v>5980</v>
          </cell>
          <cell r="G92" t="str">
            <v>HP0125</v>
          </cell>
          <cell r="AL92" t="str">
            <v>http://www.yano-el.co.jp/</v>
          </cell>
        </row>
        <row r="93">
          <cell r="A93" t="str">
            <v>0065V04401</v>
          </cell>
          <cell r="C93">
            <v>6280</v>
          </cell>
          <cell r="D93">
            <v>6280</v>
          </cell>
          <cell r="F93">
            <v>8980</v>
          </cell>
          <cell r="G93" t="str">
            <v>SP0139</v>
          </cell>
          <cell r="J93" t="str">
            <v>1</v>
          </cell>
          <cell r="AL93" t="str">
            <v>http://www.yano-el.co.jp/</v>
          </cell>
        </row>
        <row r="94">
          <cell r="A94" t="str">
            <v>0065V04601</v>
          </cell>
          <cell r="C94">
            <v>4550</v>
          </cell>
          <cell r="D94">
            <v>4550</v>
          </cell>
          <cell r="F94">
            <v>5980</v>
          </cell>
          <cell r="G94" t="str">
            <v>SP0139</v>
          </cell>
          <cell r="AL94" t="str">
            <v>http://www.yano-el.co.jp/</v>
          </cell>
        </row>
        <row r="95">
          <cell r="A95" t="str">
            <v>0049V08601</v>
          </cell>
          <cell r="C95">
            <v>9916</v>
          </cell>
          <cell r="D95">
            <v>10312</v>
          </cell>
          <cell r="F95">
            <v>12800</v>
          </cell>
          <cell r="G95" t="str">
            <v>SP0131</v>
          </cell>
          <cell r="AL95" t="str">
            <v>http://www.rexpccard.co.jp/</v>
          </cell>
        </row>
        <row r="96">
          <cell r="A96" t="str">
            <v>0049V08401</v>
          </cell>
          <cell r="C96">
            <v>13610</v>
          </cell>
          <cell r="D96">
            <v>13610</v>
          </cell>
          <cell r="F96">
            <v>17020</v>
          </cell>
          <cell r="G96" t="str">
            <v>HP0129</v>
          </cell>
          <cell r="J96" t="str">
            <v>1</v>
          </cell>
          <cell r="AL96" t="str">
            <v>http://www.adaptec.co.jp/</v>
          </cell>
        </row>
        <row r="97">
          <cell r="A97" t="str">
            <v>0058V58301</v>
          </cell>
          <cell r="C97">
            <v>12700</v>
          </cell>
          <cell r="D97">
            <v>13208</v>
          </cell>
          <cell r="F97">
            <v>17800</v>
          </cell>
          <cell r="G97" t="str">
            <v>SP0137</v>
          </cell>
          <cell r="J97" t="str">
            <v>1</v>
          </cell>
          <cell r="AL97" t="str">
            <v>http://www.adtx.com/</v>
          </cell>
        </row>
        <row r="98">
          <cell r="A98" t="str">
            <v>0058V58601</v>
          </cell>
          <cell r="C98">
            <v>31770</v>
          </cell>
          <cell r="D98">
            <v>31770</v>
          </cell>
          <cell r="F98">
            <v>39800</v>
          </cell>
          <cell r="G98" t="str">
            <v>HP0129</v>
          </cell>
          <cell r="J98" t="str">
            <v>1</v>
          </cell>
          <cell r="AL98" t="str">
            <v>http://www.adaptec.co.jp/</v>
          </cell>
        </row>
        <row r="99">
          <cell r="A99" t="str">
            <v>0058V58401</v>
          </cell>
          <cell r="C99">
            <v>38910</v>
          </cell>
          <cell r="D99">
            <v>38910</v>
          </cell>
          <cell r="F99">
            <v>48640</v>
          </cell>
          <cell r="G99" t="str">
            <v>HP0129</v>
          </cell>
          <cell r="AL99" t="str">
            <v>http://www.adaptec.co.jp/</v>
          </cell>
        </row>
        <row r="100">
          <cell r="A100" t="str">
            <v>0049V08901</v>
          </cell>
          <cell r="C100">
            <v>14000</v>
          </cell>
          <cell r="D100">
            <v>14560</v>
          </cell>
          <cell r="F100">
            <v>17800</v>
          </cell>
          <cell r="G100" t="str">
            <v>SP0117</v>
          </cell>
          <cell r="AL100" t="str">
            <v>http://www.mds2000.co.jp/</v>
          </cell>
        </row>
        <row r="101">
          <cell r="A101" t="str">
            <v>0049V08701</v>
          </cell>
          <cell r="C101">
            <v>63920</v>
          </cell>
          <cell r="D101">
            <v>63920</v>
          </cell>
          <cell r="F101">
            <v>74800</v>
          </cell>
          <cell r="G101" t="str">
            <v>HP0123</v>
          </cell>
          <cell r="AL101" t="str">
            <v>http://www.yano-el.co.jp/</v>
          </cell>
        </row>
        <row r="102">
          <cell r="A102" t="str">
            <v>0058V58701</v>
          </cell>
          <cell r="C102">
            <v>25290</v>
          </cell>
          <cell r="D102">
            <v>25290</v>
          </cell>
          <cell r="F102">
            <v>31620</v>
          </cell>
          <cell r="G102" t="str">
            <v>HP0129</v>
          </cell>
          <cell r="AL102" t="str">
            <v>http://www.adaptec.co.jp/</v>
          </cell>
        </row>
        <row r="103">
          <cell r="A103" t="str">
            <v>0058V58501</v>
          </cell>
          <cell r="C103">
            <v>33720</v>
          </cell>
          <cell r="D103">
            <v>33720</v>
          </cell>
          <cell r="F103">
            <v>42150</v>
          </cell>
          <cell r="G103" t="str">
            <v>HP0129</v>
          </cell>
          <cell r="J103" t="str">
            <v>1</v>
          </cell>
          <cell r="AL103" t="str">
            <v>http://www.adaptec.co.jp/</v>
          </cell>
        </row>
        <row r="104">
          <cell r="A104" t="str">
            <v>0065V05101</v>
          </cell>
          <cell r="C104">
            <v>10950</v>
          </cell>
          <cell r="D104">
            <v>0</v>
          </cell>
          <cell r="F104">
            <v>12800</v>
          </cell>
          <cell r="G104" t="str">
            <v>SP0123</v>
          </cell>
          <cell r="AL104" t="str">
            <v>http://www.logitec.co.jp/</v>
          </cell>
        </row>
        <row r="105">
          <cell r="A105" t="str">
            <v>0065V05401</v>
          </cell>
          <cell r="C105">
            <v>6820</v>
          </cell>
          <cell r="D105">
            <v>0</v>
          </cell>
          <cell r="F105">
            <v>8000</v>
          </cell>
          <cell r="G105" t="str">
            <v>SP0123</v>
          </cell>
          <cell r="AL105" t="str">
            <v>http://www.logitec.co.jp/</v>
          </cell>
        </row>
        <row r="106">
          <cell r="A106" t="str">
            <v>0049V09501</v>
          </cell>
          <cell r="C106">
            <v>28500</v>
          </cell>
          <cell r="D106">
            <v>29640</v>
          </cell>
          <cell r="F106">
            <v>40800</v>
          </cell>
          <cell r="G106" t="str">
            <v>SP0139</v>
          </cell>
          <cell r="AL106" t="str">
            <v>http://www.qst.co.jp/</v>
          </cell>
        </row>
        <row r="107">
          <cell r="A107" t="str">
            <v>0049V09301</v>
          </cell>
          <cell r="C107">
            <v>65000</v>
          </cell>
          <cell r="D107">
            <v>0</v>
          </cell>
          <cell r="F107">
            <v>87800</v>
          </cell>
          <cell r="G107" t="str">
            <v>SP0134</v>
          </cell>
          <cell r="AL107" t="str">
            <v>http://www.qst.co.jp/</v>
          </cell>
        </row>
        <row r="108">
          <cell r="A108" t="str">
            <v>0049V09101</v>
          </cell>
          <cell r="C108">
            <v>33150</v>
          </cell>
          <cell r="D108">
            <v>0</v>
          </cell>
          <cell r="F108">
            <v>43800</v>
          </cell>
          <cell r="G108" t="str">
            <v>SP0133</v>
          </cell>
          <cell r="AL108" t="str">
            <v>http://www.yano-el.co.jp/</v>
          </cell>
        </row>
        <row r="109">
          <cell r="A109" t="str">
            <v>0049V09401</v>
          </cell>
          <cell r="C109">
            <v>32200</v>
          </cell>
          <cell r="D109">
            <v>33488</v>
          </cell>
          <cell r="F109">
            <v>40800</v>
          </cell>
          <cell r="G109" t="str">
            <v>SP0130</v>
          </cell>
          <cell r="AL109" t="str">
            <v>http://www.qst.co.jp/</v>
          </cell>
        </row>
        <row r="110">
          <cell r="A110" t="str">
            <v>0065V06001</v>
          </cell>
          <cell r="C110">
            <v>6710</v>
          </cell>
          <cell r="D110">
            <v>7590</v>
          </cell>
          <cell r="F110">
            <v>9480</v>
          </cell>
          <cell r="G110" t="str">
            <v>SP0128</v>
          </cell>
          <cell r="AL110" t="str">
            <v>http://www.sandisk.co.jp/</v>
          </cell>
        </row>
        <row r="111">
          <cell r="A111" t="str">
            <v>0058V59101</v>
          </cell>
          <cell r="C111">
            <v>5544</v>
          </cell>
          <cell r="D111">
            <v>5765</v>
          </cell>
          <cell r="F111">
            <v>6980</v>
          </cell>
          <cell r="G111" t="str">
            <v>SP0129</v>
          </cell>
          <cell r="AL111" t="str">
            <v>http://www.rexpccard.co.jp/</v>
          </cell>
        </row>
        <row r="112">
          <cell r="A112" t="str">
            <v>0185V02501</v>
          </cell>
          <cell r="C112">
            <v>25680</v>
          </cell>
          <cell r="D112">
            <v>26240</v>
          </cell>
          <cell r="F112">
            <v>34800</v>
          </cell>
          <cell r="G112" t="str">
            <v>SP0135</v>
          </cell>
          <cell r="AL112" t="str">
            <v>http://www.yano-el.co.jp/</v>
          </cell>
        </row>
        <row r="113">
          <cell r="A113" t="str">
            <v>0065V06501</v>
          </cell>
          <cell r="C113">
            <v>35450</v>
          </cell>
          <cell r="D113">
            <v>0</v>
          </cell>
          <cell r="F113">
            <v>44800</v>
          </cell>
          <cell r="G113" t="str">
            <v>SP0129</v>
          </cell>
          <cell r="AL113" t="str">
            <v>http://www.logitec.co.jp/</v>
          </cell>
        </row>
        <row r="114">
          <cell r="A114" t="str">
            <v>0049V10101</v>
          </cell>
          <cell r="C114">
            <v>50000</v>
          </cell>
          <cell r="D114">
            <v>0</v>
          </cell>
          <cell r="F114">
            <v>65800</v>
          </cell>
          <cell r="G114" t="str">
            <v>SP0133</v>
          </cell>
          <cell r="AL114" t="str">
            <v>http://www.yano-el.co.jp/</v>
          </cell>
        </row>
        <row r="115">
          <cell r="A115" t="str">
            <v>0049V09901</v>
          </cell>
          <cell r="C115">
            <v>25470</v>
          </cell>
          <cell r="D115">
            <v>0</v>
          </cell>
          <cell r="F115">
            <v>32800</v>
          </cell>
          <cell r="G115" t="str">
            <v>SP0131</v>
          </cell>
          <cell r="AL115" t="str">
            <v>http://www.yano-el.co.jp/</v>
          </cell>
        </row>
        <row r="116">
          <cell r="A116" t="str">
            <v>0049V10501</v>
          </cell>
          <cell r="C116">
            <v>12710</v>
          </cell>
          <cell r="D116">
            <v>13218</v>
          </cell>
          <cell r="F116">
            <v>18580</v>
          </cell>
          <cell r="G116" t="str">
            <v>SP0133</v>
          </cell>
          <cell r="AL116" t="str">
            <v>http://www.matsushita.co.jp/</v>
          </cell>
        </row>
        <row r="117">
          <cell r="A117" t="str">
            <v>0065V06801</v>
          </cell>
          <cell r="C117">
            <v>33690</v>
          </cell>
          <cell r="D117">
            <v>33690</v>
          </cell>
          <cell r="F117">
            <v>39800</v>
          </cell>
          <cell r="G117" t="str">
            <v>SP0124</v>
          </cell>
          <cell r="AL117" t="str">
            <v>http://www.logitec.co.jp/</v>
          </cell>
        </row>
        <row r="118">
          <cell r="A118" t="str">
            <v>0065V06601</v>
          </cell>
          <cell r="C118">
            <v>16770</v>
          </cell>
          <cell r="D118">
            <v>0</v>
          </cell>
          <cell r="F118">
            <v>19800</v>
          </cell>
          <cell r="G118" t="str">
            <v>SP0124</v>
          </cell>
          <cell r="J118" t="str">
            <v>1</v>
          </cell>
          <cell r="AL118" t="str">
            <v>http://www.logitec.co.jp/</v>
          </cell>
        </row>
        <row r="119">
          <cell r="A119" t="str">
            <v>0065V06701</v>
          </cell>
          <cell r="C119">
            <v>24850</v>
          </cell>
          <cell r="D119">
            <v>25844</v>
          </cell>
          <cell r="F119">
            <v>29500</v>
          </cell>
          <cell r="G119" t="str">
            <v>SP0124</v>
          </cell>
          <cell r="AL119" t="str">
            <v>http://www.logitec.co.jp/</v>
          </cell>
        </row>
        <row r="120">
          <cell r="A120" t="str">
            <v>0049V10301</v>
          </cell>
          <cell r="C120">
            <v>25420</v>
          </cell>
          <cell r="D120">
            <v>29660</v>
          </cell>
          <cell r="F120">
            <v>39800</v>
          </cell>
          <cell r="G120" t="str">
            <v>SP0137</v>
          </cell>
          <cell r="J120" t="str">
            <v>1</v>
          </cell>
          <cell r="AL120" t="str">
            <v>http://www.olympus.co.jp/</v>
          </cell>
        </row>
        <row r="121">
          <cell r="A121" t="str">
            <v>0049V12401</v>
          </cell>
          <cell r="C121">
            <v>38400</v>
          </cell>
          <cell r="D121">
            <v>39936</v>
          </cell>
          <cell r="F121">
            <v>47390</v>
          </cell>
          <cell r="G121" t="str">
            <v>SP0102</v>
          </cell>
          <cell r="AL121" t="str">
            <v>http://www.mds2000.co.jp/</v>
          </cell>
        </row>
        <row r="122">
          <cell r="A122" t="str">
            <v>0058V59801</v>
          </cell>
          <cell r="C122">
            <v>27720</v>
          </cell>
          <cell r="D122">
            <v>32260</v>
          </cell>
          <cell r="F122">
            <v>37800</v>
          </cell>
          <cell r="G122" t="str">
            <v>SP0126</v>
          </cell>
          <cell r="AL122" t="str">
            <v>http://www.olympus.co.jp/</v>
          </cell>
        </row>
        <row r="123">
          <cell r="A123" t="str">
            <v>0130V84601</v>
          </cell>
          <cell r="C123">
            <v>26000</v>
          </cell>
          <cell r="D123">
            <v>26000</v>
          </cell>
          <cell r="F123">
            <v>46580</v>
          </cell>
          <cell r="G123" t="str">
            <v>SP0132</v>
          </cell>
          <cell r="AL123" t="str">
            <v>http://www.yano-el.co.jp/</v>
          </cell>
        </row>
        <row r="124">
          <cell r="A124" t="str">
            <v>0058V60301</v>
          </cell>
          <cell r="C124">
            <v>38470</v>
          </cell>
          <cell r="D124">
            <v>38470</v>
          </cell>
          <cell r="F124">
            <v>45800</v>
          </cell>
          <cell r="G124" t="str">
            <v>SP0125</v>
          </cell>
          <cell r="J124" t="str">
            <v>1</v>
          </cell>
          <cell r="AL124" t="str">
            <v>http://www.matsushita.co.jp/</v>
          </cell>
        </row>
        <row r="125">
          <cell r="A125" t="str">
            <v>0065V07201</v>
          </cell>
          <cell r="C125">
            <v>2280</v>
          </cell>
          <cell r="D125">
            <v>2371</v>
          </cell>
          <cell r="F125">
            <v>2980</v>
          </cell>
          <cell r="G125" t="str">
            <v>SP0132</v>
          </cell>
          <cell r="AL125" t="str">
            <v>http://www.matsushita.co.jp/</v>
          </cell>
        </row>
        <row r="126">
          <cell r="A126" t="str">
            <v>0065V07001</v>
          </cell>
          <cell r="C126">
            <v>1660</v>
          </cell>
          <cell r="D126">
            <v>1726</v>
          </cell>
          <cell r="F126">
            <v>1980</v>
          </cell>
          <cell r="G126" t="str">
            <v>SP0125</v>
          </cell>
          <cell r="AL126" t="str">
            <v>http://www.matsushita.co.jp/</v>
          </cell>
        </row>
        <row r="127">
          <cell r="A127" t="str">
            <v>0058V60401</v>
          </cell>
          <cell r="C127">
            <v>34170</v>
          </cell>
          <cell r="D127">
            <v>34170</v>
          </cell>
          <cell r="F127">
            <v>40800</v>
          </cell>
          <cell r="G127" t="str">
            <v>SP0125</v>
          </cell>
          <cell r="AL127" t="str">
            <v>http://www.matsushita.co.jp/</v>
          </cell>
        </row>
        <row r="128">
          <cell r="A128" t="str">
            <v>0049V10601</v>
          </cell>
          <cell r="C128">
            <v>45000</v>
          </cell>
          <cell r="D128">
            <v>45000</v>
          </cell>
          <cell r="F128">
            <v>56800</v>
          </cell>
          <cell r="G128" t="str">
            <v>HP0129</v>
          </cell>
          <cell r="J128" t="str">
            <v>1</v>
          </cell>
          <cell r="AL128" t="str">
            <v>http://www.adaptec.co.jp/</v>
          </cell>
        </row>
        <row r="129">
          <cell r="A129" t="str">
            <v>0065V07101</v>
          </cell>
          <cell r="C129">
            <v>1380</v>
          </cell>
          <cell r="D129">
            <v>1435</v>
          </cell>
          <cell r="F129">
            <v>1680</v>
          </cell>
          <cell r="G129" t="str">
            <v>SP0126</v>
          </cell>
          <cell r="AL129" t="str">
            <v>http://www.matsushita.co.jp/</v>
          </cell>
        </row>
        <row r="130">
          <cell r="A130" t="str">
            <v>0049V13001</v>
          </cell>
          <cell r="C130">
            <v>23400</v>
          </cell>
          <cell r="D130">
            <v>24336</v>
          </cell>
          <cell r="F130">
            <v>29300</v>
          </cell>
          <cell r="G130" t="str">
            <v>SP0129</v>
          </cell>
          <cell r="AL130" t="str">
            <v>http://www.yano-el.co.jp/</v>
          </cell>
        </row>
        <row r="131">
          <cell r="A131" t="str">
            <v>0065V07501</v>
          </cell>
          <cell r="C131">
            <v>11980</v>
          </cell>
          <cell r="D131">
            <v>11980</v>
          </cell>
          <cell r="F131">
            <v>14000</v>
          </cell>
          <cell r="G131" t="str">
            <v>SP0123</v>
          </cell>
          <cell r="AL131" t="str">
            <v>http://www.logitec.co.jp/</v>
          </cell>
        </row>
        <row r="132">
          <cell r="A132" t="str">
            <v>0101V97501</v>
          </cell>
          <cell r="C132">
            <v>23610</v>
          </cell>
          <cell r="D132">
            <v>0</v>
          </cell>
          <cell r="F132">
            <v>27500</v>
          </cell>
          <cell r="G132" t="str">
            <v>SP0123</v>
          </cell>
          <cell r="AL132" t="str">
            <v>http://www.logitec.co.jp/</v>
          </cell>
        </row>
        <row r="133">
          <cell r="A133" t="str">
            <v>0101V40801</v>
          </cell>
          <cell r="C133">
            <v>9472</v>
          </cell>
          <cell r="D133">
            <v>9472</v>
          </cell>
          <cell r="F133">
            <v>11700</v>
          </cell>
          <cell r="G133" t="str">
            <v>HP0132</v>
          </cell>
          <cell r="J133" t="str">
            <v>1</v>
          </cell>
          <cell r="AL133" t="str">
            <v>http://www.melcoinc.co.jp/</v>
          </cell>
        </row>
        <row r="134">
          <cell r="A134" t="str">
            <v>0101V97701</v>
          </cell>
          <cell r="C134">
            <v>30110</v>
          </cell>
          <cell r="D134">
            <v>0</v>
          </cell>
          <cell r="F134">
            <v>35000</v>
          </cell>
          <cell r="G134" t="str">
            <v>SP0122</v>
          </cell>
          <cell r="AL134" t="str">
            <v>http://www.logitec.co.jp/</v>
          </cell>
        </row>
        <row r="135">
          <cell r="A135" t="str">
            <v>0101V97101</v>
          </cell>
          <cell r="C135">
            <v>92460</v>
          </cell>
          <cell r="D135">
            <v>96158</v>
          </cell>
          <cell r="F135">
            <v>109800</v>
          </cell>
          <cell r="G135" t="str">
            <v>SP0124</v>
          </cell>
          <cell r="AL135" t="str">
            <v>http://www.yano-el.co.jp/</v>
          </cell>
        </row>
        <row r="136">
          <cell r="A136" t="str">
            <v>0102V24501</v>
          </cell>
          <cell r="C136">
            <v>33384</v>
          </cell>
          <cell r="D136">
            <v>34719</v>
          </cell>
          <cell r="F136">
            <v>42800</v>
          </cell>
          <cell r="G136" t="str">
            <v>SP0131</v>
          </cell>
          <cell r="AL136" t="str">
            <v>http://www.mds2000.co.jp/</v>
          </cell>
        </row>
        <row r="137">
          <cell r="A137" t="str">
            <v>0119V23701</v>
          </cell>
          <cell r="C137">
            <v>25380</v>
          </cell>
          <cell r="D137">
            <v>25380</v>
          </cell>
          <cell r="F137">
            <v>29800</v>
          </cell>
          <cell r="G137" t="str">
            <v>HP0123</v>
          </cell>
          <cell r="AL137" t="str">
            <v>http://www.logitec.co.jp/</v>
          </cell>
        </row>
        <row r="138">
          <cell r="A138" t="str">
            <v>0118V94101</v>
          </cell>
          <cell r="C138">
            <v>39440</v>
          </cell>
          <cell r="D138">
            <v>41017</v>
          </cell>
          <cell r="F138">
            <v>50800</v>
          </cell>
          <cell r="G138" t="str">
            <v>SP0131</v>
          </cell>
          <cell r="AL138" t="str">
            <v>http://www.yano-el.co.jp/</v>
          </cell>
        </row>
        <row r="139">
          <cell r="A139" t="str">
            <v>0104V10001</v>
          </cell>
          <cell r="C139">
            <v>21900</v>
          </cell>
          <cell r="D139">
            <v>22776</v>
          </cell>
          <cell r="F139">
            <v>25800</v>
          </cell>
          <cell r="G139" t="str">
            <v>SP0124</v>
          </cell>
          <cell r="AL139" t="str">
            <v>http://www.logitec.co.jp/</v>
          </cell>
        </row>
        <row r="140">
          <cell r="A140" t="str">
            <v>0105V07701</v>
          </cell>
          <cell r="C140">
            <v>55000</v>
          </cell>
          <cell r="D140">
            <v>55000</v>
          </cell>
          <cell r="F140">
            <v>83000</v>
          </cell>
          <cell r="G140" t="str">
            <v>SP0143</v>
          </cell>
          <cell r="J140" t="str">
            <v>1</v>
          </cell>
          <cell r="AL140" t="str">
            <v>http://www.adtx.com/</v>
          </cell>
        </row>
        <row r="141">
          <cell r="A141" t="str">
            <v>0125V10901</v>
          </cell>
          <cell r="C141">
            <v>11850</v>
          </cell>
          <cell r="D141">
            <v>11850</v>
          </cell>
          <cell r="F141">
            <v>14800</v>
          </cell>
          <cell r="G141" t="str">
            <v>SP0128</v>
          </cell>
          <cell r="AL141" t="str">
            <v>http://www.yano-el.co.jp/</v>
          </cell>
        </row>
        <row r="142">
          <cell r="A142" t="str">
            <v>0110V41101</v>
          </cell>
          <cell r="C142">
            <v>7552</v>
          </cell>
          <cell r="D142">
            <v>7855</v>
          </cell>
          <cell r="F142">
            <v>9800</v>
          </cell>
          <cell r="G142" t="str">
            <v>SP0131</v>
          </cell>
          <cell r="AL142" t="str">
            <v>http://www.rexpccard.co.jp/</v>
          </cell>
        </row>
        <row r="143">
          <cell r="A143" t="str">
            <v>0105V96401</v>
          </cell>
          <cell r="C143">
            <v>3024</v>
          </cell>
          <cell r="D143">
            <v>3144</v>
          </cell>
          <cell r="F143">
            <v>3980</v>
          </cell>
          <cell r="G143" t="str">
            <v>SP0133</v>
          </cell>
          <cell r="AL143" t="str">
            <v>http://www.rexpccard.co.jp/</v>
          </cell>
        </row>
        <row r="144">
          <cell r="A144" t="str">
            <v>0106V09901</v>
          </cell>
          <cell r="C144">
            <v>10212</v>
          </cell>
          <cell r="D144">
            <v>10212</v>
          </cell>
          <cell r="F144">
            <v>12800</v>
          </cell>
          <cell r="G144" t="str">
            <v>HP0133</v>
          </cell>
          <cell r="AL144" t="str">
            <v>http://www.melcoinc.co.jp/</v>
          </cell>
        </row>
        <row r="145">
          <cell r="A145" t="str">
            <v>0106V25801</v>
          </cell>
          <cell r="C145">
            <v>82500</v>
          </cell>
          <cell r="D145">
            <v>85800</v>
          </cell>
          <cell r="F145">
            <v>118000</v>
          </cell>
          <cell r="G145" t="str">
            <v>SP0140</v>
          </cell>
          <cell r="J145" t="str">
            <v>1</v>
          </cell>
          <cell r="AL145" t="str">
            <v>http://www.adtx.com/</v>
          </cell>
        </row>
        <row r="146">
          <cell r="A146" t="str">
            <v>0119V24001</v>
          </cell>
          <cell r="C146">
            <v>32160</v>
          </cell>
          <cell r="D146">
            <v>0</v>
          </cell>
          <cell r="F146">
            <v>38000</v>
          </cell>
          <cell r="G146" t="str">
            <v>SP0124</v>
          </cell>
          <cell r="AL146" t="str">
            <v>http://www.logitec.co.jp/</v>
          </cell>
        </row>
        <row r="147">
          <cell r="A147" t="str">
            <v>0110V30701</v>
          </cell>
          <cell r="C147">
            <v>2100</v>
          </cell>
          <cell r="D147">
            <v>2184</v>
          </cell>
          <cell r="F147">
            <v>2550</v>
          </cell>
          <cell r="G147" t="str">
            <v>SP0126</v>
          </cell>
          <cell r="J147" t="str">
            <v>1</v>
          </cell>
          <cell r="AL147" t="str">
            <v>http://www.rexpccard.co.jp/</v>
          </cell>
        </row>
        <row r="148">
          <cell r="A148" t="str">
            <v>0110V41001</v>
          </cell>
          <cell r="C148">
            <v>21000</v>
          </cell>
          <cell r="D148">
            <v>21000</v>
          </cell>
          <cell r="F148">
            <v>29800</v>
          </cell>
          <cell r="G148" t="str">
            <v>SP0139</v>
          </cell>
          <cell r="AL148" t="str">
            <v>http://www.rexpccard.co.jp/</v>
          </cell>
        </row>
        <row r="149">
          <cell r="A149" t="str">
            <v>0110V41201</v>
          </cell>
          <cell r="C149">
            <v>3120</v>
          </cell>
          <cell r="D149">
            <v>3245</v>
          </cell>
          <cell r="F149">
            <v>4800</v>
          </cell>
          <cell r="G149" t="str">
            <v>SP0130</v>
          </cell>
          <cell r="AL149" t="str">
            <v>http://www.rexpccard.co.jp/</v>
          </cell>
        </row>
        <row r="150">
          <cell r="A150" t="str">
            <v>0110V73501</v>
          </cell>
          <cell r="C150">
            <v>7590</v>
          </cell>
          <cell r="D150">
            <v>7894</v>
          </cell>
          <cell r="F150">
            <v>9980</v>
          </cell>
          <cell r="G150" t="str">
            <v>SP0132</v>
          </cell>
          <cell r="AL150" t="str">
            <v>http://www.yano-el.co.jp/</v>
          </cell>
        </row>
        <row r="151">
          <cell r="A151" t="str">
            <v>0110V73601</v>
          </cell>
          <cell r="C151">
            <v>7590</v>
          </cell>
          <cell r="D151">
            <v>7894</v>
          </cell>
          <cell r="F151">
            <v>9980</v>
          </cell>
          <cell r="G151" t="str">
            <v>SP0132</v>
          </cell>
          <cell r="J151" t="str">
            <v>1</v>
          </cell>
          <cell r="AL151" t="str">
            <v>http://www.yano-el.co.jp/</v>
          </cell>
        </row>
        <row r="152">
          <cell r="A152" t="str">
            <v>0111V74201</v>
          </cell>
          <cell r="C152">
            <v>41400</v>
          </cell>
          <cell r="D152">
            <v>41400</v>
          </cell>
          <cell r="F152">
            <v>49800</v>
          </cell>
          <cell r="G152" t="str">
            <v>SP0125</v>
          </cell>
          <cell r="J152" t="str">
            <v>1</v>
          </cell>
          <cell r="AL152" t="str">
            <v>http://www.olympus.co.jp/</v>
          </cell>
        </row>
        <row r="153">
          <cell r="A153" t="str">
            <v>0111V92101</v>
          </cell>
          <cell r="C153">
            <v>37170</v>
          </cell>
          <cell r="D153">
            <v>38656</v>
          </cell>
          <cell r="F153">
            <v>44800</v>
          </cell>
          <cell r="G153" t="str">
            <v>SP0126</v>
          </cell>
          <cell r="J153" t="str">
            <v>1</v>
          </cell>
          <cell r="AL153" t="str">
            <v>http://www.olympus.co.jp/</v>
          </cell>
        </row>
        <row r="154">
          <cell r="A154" t="str">
            <v>0111V92201</v>
          </cell>
          <cell r="C154">
            <v>35400</v>
          </cell>
          <cell r="D154">
            <v>36816</v>
          </cell>
          <cell r="F154">
            <v>42800</v>
          </cell>
          <cell r="G154" t="str">
            <v>SP0126</v>
          </cell>
          <cell r="J154" t="str">
            <v>1</v>
          </cell>
          <cell r="AL154" t="str">
            <v>http://www.olympus.co.jp/</v>
          </cell>
        </row>
        <row r="155">
          <cell r="A155" t="str">
            <v>0111V92301</v>
          </cell>
          <cell r="C155">
            <v>33040</v>
          </cell>
          <cell r="D155">
            <v>34361</v>
          </cell>
          <cell r="F155">
            <v>39800</v>
          </cell>
          <cell r="G155" t="str">
            <v>SP0125</v>
          </cell>
          <cell r="J155" t="str">
            <v>1</v>
          </cell>
          <cell r="AL155" t="str">
            <v>http://www.olympus.co.jp/</v>
          </cell>
        </row>
        <row r="156">
          <cell r="A156" t="str">
            <v>0111V74001</v>
          </cell>
          <cell r="C156">
            <v>37170</v>
          </cell>
          <cell r="D156">
            <v>37170</v>
          </cell>
          <cell r="F156">
            <v>46500</v>
          </cell>
          <cell r="G156" t="str">
            <v>SP0129</v>
          </cell>
          <cell r="J156" t="str">
            <v>1</v>
          </cell>
          <cell r="AL156" t="str">
            <v>http://www.olympus.co.jp/</v>
          </cell>
        </row>
        <row r="157">
          <cell r="A157" t="str">
            <v>0116V27601</v>
          </cell>
          <cell r="C157">
            <v>4170</v>
          </cell>
          <cell r="D157">
            <v>4170</v>
          </cell>
          <cell r="F157">
            <v>5220</v>
          </cell>
          <cell r="G157" t="str">
            <v>HP0129</v>
          </cell>
          <cell r="AL157" t="str">
            <v>http://www.adaptec.co.jp/</v>
          </cell>
        </row>
        <row r="158">
          <cell r="A158" t="str">
            <v>0112V89401</v>
          </cell>
          <cell r="C158">
            <v>33530</v>
          </cell>
          <cell r="D158">
            <v>34871</v>
          </cell>
          <cell r="F158">
            <v>39800</v>
          </cell>
          <cell r="G158" t="str">
            <v>SP0124</v>
          </cell>
          <cell r="J158" t="str">
            <v>1</v>
          </cell>
          <cell r="AL158" t="str">
            <v>http://www.logitec.co.jp/</v>
          </cell>
        </row>
        <row r="159">
          <cell r="A159" t="str">
            <v>0112V89501</v>
          </cell>
          <cell r="C159">
            <v>36270</v>
          </cell>
          <cell r="D159">
            <v>37720</v>
          </cell>
          <cell r="F159">
            <v>42800</v>
          </cell>
          <cell r="G159" t="str">
            <v>SP0124</v>
          </cell>
          <cell r="J159" t="str">
            <v>1</v>
          </cell>
          <cell r="AL159" t="str">
            <v>http://www.logitec.co.jp/</v>
          </cell>
        </row>
        <row r="160">
          <cell r="A160" t="str">
            <v>0113V44701</v>
          </cell>
          <cell r="C160">
            <v>31500</v>
          </cell>
          <cell r="D160">
            <v>31500</v>
          </cell>
          <cell r="F160">
            <v>44800</v>
          </cell>
          <cell r="G160" t="str">
            <v>SP0138</v>
          </cell>
          <cell r="J160" t="str">
            <v>1</v>
          </cell>
          <cell r="AL160" t="str">
            <v>http://www.olympus.co.jp/</v>
          </cell>
        </row>
        <row r="161">
          <cell r="A161" t="str">
            <v>0114V60201</v>
          </cell>
          <cell r="C161">
            <v>4550</v>
          </cell>
          <cell r="D161">
            <v>4550</v>
          </cell>
          <cell r="F161">
            <v>5980</v>
          </cell>
          <cell r="G161" t="str">
            <v>HP0125</v>
          </cell>
          <cell r="AL161" t="str">
            <v>http://www.yano-el.co.jp/</v>
          </cell>
        </row>
        <row r="162">
          <cell r="A162" t="str">
            <v>0114V33001</v>
          </cell>
          <cell r="C162">
            <v>3685</v>
          </cell>
          <cell r="D162">
            <v>3685</v>
          </cell>
          <cell r="F162">
            <v>4660</v>
          </cell>
          <cell r="G162" t="str">
            <v>HP0133</v>
          </cell>
          <cell r="J162" t="str">
            <v>1</v>
          </cell>
          <cell r="AL162" t="str">
            <v>http://www.melcoinc.co.jp/</v>
          </cell>
        </row>
        <row r="163">
          <cell r="A163" t="str">
            <v>0116V04701</v>
          </cell>
          <cell r="C163">
            <v>715000</v>
          </cell>
          <cell r="D163">
            <v>715000</v>
          </cell>
          <cell r="F163">
            <v>1083000</v>
          </cell>
          <cell r="G163" t="str">
            <v>SP0143</v>
          </cell>
          <cell r="J163" t="str">
            <v>1</v>
          </cell>
          <cell r="AL163" t="str">
            <v>http://www.adtx.com/</v>
          </cell>
        </row>
        <row r="164">
          <cell r="A164" t="str">
            <v>0126V88901</v>
          </cell>
          <cell r="C164">
            <v>2650</v>
          </cell>
          <cell r="D164">
            <v>2756</v>
          </cell>
          <cell r="F164">
            <v>3480</v>
          </cell>
          <cell r="G164" t="str">
            <v>SP0132</v>
          </cell>
          <cell r="AL164" t="str">
            <v>http://www.yano-el.co.jp/</v>
          </cell>
        </row>
        <row r="165">
          <cell r="A165" t="str">
            <v>0126V56101</v>
          </cell>
          <cell r="C165">
            <v>21300</v>
          </cell>
          <cell r="D165">
            <v>29286</v>
          </cell>
          <cell r="F165">
            <v>36800</v>
          </cell>
          <cell r="G165" t="str">
            <v>SP0132</v>
          </cell>
          <cell r="AL165" t="str">
            <v>http://www.matsushita.co.jp/</v>
          </cell>
        </row>
        <row r="166">
          <cell r="A166" t="str">
            <v>0114V60401</v>
          </cell>
          <cell r="C166">
            <v>24000</v>
          </cell>
          <cell r="D166">
            <v>0</v>
          </cell>
          <cell r="F166">
            <v>28500</v>
          </cell>
          <cell r="G166" t="str">
            <v>HP0124</v>
          </cell>
          <cell r="J166" t="str">
            <v>1</v>
          </cell>
          <cell r="AL166" t="str">
            <v>http://www.logitec.co.jp/</v>
          </cell>
        </row>
        <row r="167">
          <cell r="A167" t="str">
            <v>0115V07401</v>
          </cell>
          <cell r="C167">
            <v>467500</v>
          </cell>
          <cell r="D167">
            <v>467500</v>
          </cell>
          <cell r="F167">
            <v>708000</v>
          </cell>
          <cell r="G167" t="str">
            <v>SP0143</v>
          </cell>
          <cell r="J167" t="str">
            <v>1</v>
          </cell>
          <cell r="AL167" t="str">
            <v>http://www.adtx.com/</v>
          </cell>
        </row>
        <row r="168">
          <cell r="A168" t="str">
            <v>0115V41001</v>
          </cell>
          <cell r="C168">
            <v>19680</v>
          </cell>
          <cell r="D168">
            <v>21320</v>
          </cell>
          <cell r="F168">
            <v>25800</v>
          </cell>
          <cell r="G168" t="str">
            <v>SP0126</v>
          </cell>
          <cell r="J168" t="str">
            <v>1</v>
          </cell>
          <cell r="AL168" t="str">
            <v>http://www.olympus.co.jp/</v>
          </cell>
        </row>
        <row r="169">
          <cell r="A169" t="str">
            <v>0115V41301</v>
          </cell>
          <cell r="C169">
            <v>19680</v>
          </cell>
          <cell r="D169">
            <v>21320</v>
          </cell>
          <cell r="F169">
            <v>25800</v>
          </cell>
          <cell r="G169" t="str">
            <v>SP0126</v>
          </cell>
          <cell r="AL169" t="str">
            <v>http://www.olympus.co.jp/</v>
          </cell>
        </row>
        <row r="170">
          <cell r="A170" t="str">
            <v>0115V71701</v>
          </cell>
          <cell r="C170">
            <v>27200</v>
          </cell>
          <cell r="D170">
            <v>28288</v>
          </cell>
          <cell r="F170">
            <v>35800</v>
          </cell>
          <cell r="G170" t="str">
            <v>SP0133</v>
          </cell>
          <cell r="AL170" t="str">
            <v>http://www.plextor.co.jp/</v>
          </cell>
        </row>
        <row r="171">
          <cell r="A171" t="str">
            <v>0116V28501</v>
          </cell>
          <cell r="C171">
            <v>2736</v>
          </cell>
          <cell r="D171">
            <v>2736</v>
          </cell>
          <cell r="F171">
            <v>3980</v>
          </cell>
          <cell r="G171" t="str">
            <v>SP0140</v>
          </cell>
          <cell r="AL171" t="str">
            <v>http://www.rexpccard.co.jp/</v>
          </cell>
        </row>
        <row r="172">
          <cell r="A172" t="str">
            <v>0211V30501</v>
          </cell>
          <cell r="C172">
            <v>41550</v>
          </cell>
          <cell r="D172">
            <v>41550</v>
          </cell>
          <cell r="F172">
            <v>49000</v>
          </cell>
          <cell r="G172" t="str">
            <v>HP0124</v>
          </cell>
          <cell r="J172" t="str">
            <v>1</v>
          </cell>
          <cell r="AL172" t="str">
            <v>http://www.logitec.co.jp/</v>
          </cell>
        </row>
        <row r="173">
          <cell r="A173" t="str">
            <v>0134V16101</v>
          </cell>
          <cell r="C173">
            <v>27090</v>
          </cell>
          <cell r="D173">
            <v>27090</v>
          </cell>
          <cell r="F173">
            <v>34000</v>
          </cell>
          <cell r="G173" t="str">
            <v>HP0129</v>
          </cell>
          <cell r="AL173" t="str">
            <v>http://www.matsushita.co.jp/</v>
          </cell>
        </row>
        <row r="174">
          <cell r="A174" t="str">
            <v>0116V04501</v>
          </cell>
          <cell r="C174">
            <v>82500</v>
          </cell>
          <cell r="D174">
            <v>82500</v>
          </cell>
          <cell r="F174">
            <v>125000</v>
          </cell>
          <cell r="G174" t="str">
            <v>SP0143</v>
          </cell>
          <cell r="J174" t="str">
            <v>1</v>
          </cell>
          <cell r="AL174" t="str">
            <v>http://www.adtx.com/</v>
          </cell>
        </row>
        <row r="175">
          <cell r="A175" t="str">
            <v>0116V27701</v>
          </cell>
          <cell r="C175">
            <v>6380</v>
          </cell>
          <cell r="D175">
            <v>6380</v>
          </cell>
          <cell r="F175">
            <v>7980</v>
          </cell>
          <cell r="G175" t="str">
            <v>HP0129</v>
          </cell>
          <cell r="AL175" t="str">
            <v>http://www.adaptec.co.jp/</v>
          </cell>
        </row>
        <row r="176">
          <cell r="A176" t="str">
            <v>0165V79601</v>
          </cell>
          <cell r="C176">
            <v>467500</v>
          </cell>
          <cell r="D176">
            <v>467500</v>
          </cell>
          <cell r="F176">
            <v>680000</v>
          </cell>
          <cell r="G176" t="str">
            <v>SP0140</v>
          </cell>
          <cell r="J176" t="str">
            <v>1</v>
          </cell>
          <cell r="AL176" t="str">
            <v>http://www.adtx.com/</v>
          </cell>
        </row>
        <row r="177">
          <cell r="A177" t="str">
            <v>0116V65501</v>
          </cell>
          <cell r="C177">
            <v>27930</v>
          </cell>
          <cell r="D177">
            <v>27930</v>
          </cell>
          <cell r="F177">
            <v>32800</v>
          </cell>
          <cell r="G177" t="str">
            <v>HP0123</v>
          </cell>
          <cell r="AL177" t="str">
            <v>http://www.logitec.co.jp/</v>
          </cell>
        </row>
        <row r="178">
          <cell r="A178" t="str">
            <v>0116V65601</v>
          </cell>
          <cell r="C178">
            <v>25380</v>
          </cell>
          <cell r="D178">
            <v>25380</v>
          </cell>
          <cell r="F178">
            <v>29800</v>
          </cell>
          <cell r="G178" t="str">
            <v>HP0123</v>
          </cell>
          <cell r="AL178" t="str">
            <v>http://www.logitec.co.jp/</v>
          </cell>
        </row>
        <row r="179">
          <cell r="A179" t="str">
            <v>0185V02701</v>
          </cell>
          <cell r="C179">
            <v>30110</v>
          </cell>
          <cell r="D179">
            <v>31314</v>
          </cell>
          <cell r="F179">
            <v>35500</v>
          </cell>
          <cell r="G179" t="str">
            <v>SP0124</v>
          </cell>
          <cell r="AL179" t="str">
            <v>http://www.logitec.co.jp/</v>
          </cell>
        </row>
        <row r="180">
          <cell r="A180" t="str">
            <v>0185V02801</v>
          </cell>
          <cell r="C180">
            <v>21930</v>
          </cell>
          <cell r="D180">
            <v>21930</v>
          </cell>
          <cell r="F180">
            <v>25800</v>
          </cell>
          <cell r="G180" t="str">
            <v>HP0124</v>
          </cell>
          <cell r="J180" t="str">
            <v>1</v>
          </cell>
          <cell r="AL180" t="str">
            <v>http://www.logitec.co.jp/</v>
          </cell>
        </row>
        <row r="181">
          <cell r="A181" t="str">
            <v>0118V94201</v>
          </cell>
          <cell r="C181">
            <v>57670</v>
          </cell>
          <cell r="D181">
            <v>0</v>
          </cell>
          <cell r="F181">
            <v>72800</v>
          </cell>
          <cell r="G181" t="str">
            <v>HP0129</v>
          </cell>
          <cell r="J181" t="str">
            <v>1</v>
          </cell>
          <cell r="AL181" t="str">
            <v>http://www.yano-el.co.jp/</v>
          </cell>
        </row>
        <row r="182">
          <cell r="A182" t="str">
            <v>0119V42301</v>
          </cell>
          <cell r="C182">
            <v>7130</v>
          </cell>
          <cell r="D182">
            <v>7130</v>
          </cell>
          <cell r="F182">
            <v>8920</v>
          </cell>
          <cell r="G182" t="str">
            <v>HP0129</v>
          </cell>
          <cell r="AL182" t="str">
            <v>http://www.adaptec.co.jp/</v>
          </cell>
        </row>
        <row r="183">
          <cell r="A183" t="str">
            <v>0119V42401</v>
          </cell>
          <cell r="C183">
            <v>12970</v>
          </cell>
          <cell r="D183">
            <v>12970</v>
          </cell>
          <cell r="F183">
            <v>16220</v>
          </cell>
          <cell r="G183" t="str">
            <v>HP0129</v>
          </cell>
          <cell r="AL183" t="str">
            <v>http://www.adaptec.co.jp/</v>
          </cell>
        </row>
        <row r="184">
          <cell r="A184" t="str">
            <v>0120V28201</v>
          </cell>
          <cell r="C184">
            <v>29678</v>
          </cell>
          <cell r="D184">
            <v>29678</v>
          </cell>
          <cell r="F184">
            <v>34000</v>
          </cell>
          <cell r="G184" t="str">
            <v>HP0121</v>
          </cell>
          <cell r="J184" t="str">
            <v>1</v>
          </cell>
          <cell r="AL184" t="str">
            <v>http://www.logitec.co.jp/</v>
          </cell>
        </row>
        <row r="185">
          <cell r="A185" t="str">
            <v>0145V56201</v>
          </cell>
          <cell r="C185">
            <v>17030</v>
          </cell>
          <cell r="D185">
            <v>0</v>
          </cell>
          <cell r="F185">
            <v>19800</v>
          </cell>
          <cell r="G185" t="str">
            <v>SP0123</v>
          </cell>
          <cell r="AL185" t="str">
            <v>http://www.logitec.co.jp/</v>
          </cell>
        </row>
        <row r="186">
          <cell r="A186" t="str">
            <v>0120V48001</v>
          </cell>
          <cell r="C186">
            <v>25590</v>
          </cell>
          <cell r="D186">
            <v>26613</v>
          </cell>
          <cell r="F186">
            <v>33800</v>
          </cell>
          <cell r="G186" t="str">
            <v>SP0133</v>
          </cell>
          <cell r="AL186" t="str">
            <v>http://www.matsushita.co.jp/</v>
          </cell>
        </row>
        <row r="187">
          <cell r="A187" t="str">
            <v>0120V99001</v>
          </cell>
          <cell r="C187">
            <v>29440</v>
          </cell>
          <cell r="D187">
            <v>33945</v>
          </cell>
          <cell r="F187">
            <v>42800</v>
          </cell>
          <cell r="G187" t="str">
            <v>SP0132</v>
          </cell>
          <cell r="AL187" t="str">
            <v>http://www.olympus.co.jp/</v>
          </cell>
        </row>
        <row r="188">
          <cell r="A188" t="str">
            <v>0164V57801</v>
          </cell>
          <cell r="C188">
            <v>10700</v>
          </cell>
          <cell r="D188">
            <v>10700</v>
          </cell>
          <cell r="F188">
            <v>12500</v>
          </cell>
          <cell r="G188" t="str">
            <v>HP0123</v>
          </cell>
          <cell r="AL188" t="str">
            <v>http://www.logitec.co.jp/</v>
          </cell>
        </row>
        <row r="189">
          <cell r="A189" t="str">
            <v>0129V35101</v>
          </cell>
          <cell r="C189">
            <v>21190</v>
          </cell>
          <cell r="D189">
            <v>21190</v>
          </cell>
          <cell r="F189">
            <v>24800</v>
          </cell>
          <cell r="G189" t="str">
            <v>SP0123</v>
          </cell>
          <cell r="AL189" t="str">
            <v>http://www.logitec.co.jp/</v>
          </cell>
        </row>
        <row r="190">
          <cell r="A190" t="str">
            <v>0129V35201</v>
          </cell>
          <cell r="C190">
            <v>17720</v>
          </cell>
          <cell r="D190">
            <v>17720</v>
          </cell>
          <cell r="F190">
            <v>20500</v>
          </cell>
          <cell r="G190" t="str">
            <v>HP0122</v>
          </cell>
          <cell r="AL190" t="str">
            <v>http://www.logitec.co.jp/</v>
          </cell>
        </row>
        <row r="191">
          <cell r="A191" t="str">
            <v>0129V36101</v>
          </cell>
          <cell r="C191">
            <v>27030</v>
          </cell>
          <cell r="D191">
            <v>27030</v>
          </cell>
          <cell r="F191">
            <v>31800</v>
          </cell>
          <cell r="G191" t="str">
            <v>SP0124</v>
          </cell>
          <cell r="AL191" t="str">
            <v>http://www.logitec.co.jp/</v>
          </cell>
        </row>
        <row r="192">
          <cell r="A192" t="str">
            <v>0129V35501</v>
          </cell>
          <cell r="C192">
            <v>4012</v>
          </cell>
          <cell r="D192">
            <v>4172</v>
          </cell>
          <cell r="F192">
            <v>4980</v>
          </cell>
          <cell r="G192" t="str">
            <v>SP0128</v>
          </cell>
          <cell r="AL192" t="str">
            <v>http://www.rexpccard.co.jp/</v>
          </cell>
        </row>
        <row r="193">
          <cell r="A193" t="str">
            <v>0130V84501</v>
          </cell>
          <cell r="C193">
            <v>41000</v>
          </cell>
          <cell r="D193">
            <v>41000</v>
          </cell>
          <cell r="F193">
            <v>57800</v>
          </cell>
          <cell r="G193" t="str">
            <v>SP0130</v>
          </cell>
          <cell r="AL193" t="str">
            <v>http://www.yano-el.co.jp/</v>
          </cell>
        </row>
        <row r="194">
          <cell r="A194" t="str">
            <v>0151V88701</v>
          </cell>
          <cell r="C194">
            <v>1400</v>
          </cell>
          <cell r="D194">
            <v>1456</v>
          </cell>
          <cell r="F194">
            <v>1980</v>
          </cell>
          <cell r="G194" t="str">
            <v>SP0138</v>
          </cell>
          <cell r="J194" t="str">
            <v>1</v>
          </cell>
          <cell r="AL194" t="str">
            <v>http://www.iomega.com/jp/</v>
          </cell>
        </row>
        <row r="195">
          <cell r="A195" t="str">
            <v>0130V84901</v>
          </cell>
          <cell r="C195">
            <v>12710</v>
          </cell>
          <cell r="D195">
            <v>14123</v>
          </cell>
          <cell r="F195">
            <v>17800</v>
          </cell>
          <cell r="G195" t="str">
            <v>SP0132</v>
          </cell>
          <cell r="J195" t="str">
            <v>1</v>
          </cell>
          <cell r="AL195" t="str">
            <v>http://www.matsushita.co.jp/</v>
          </cell>
        </row>
        <row r="196">
          <cell r="A196" t="str">
            <v>0130V84801</v>
          </cell>
          <cell r="C196">
            <v>2410</v>
          </cell>
          <cell r="D196">
            <v>2506</v>
          </cell>
          <cell r="F196">
            <v>3200</v>
          </cell>
          <cell r="G196" t="str">
            <v>SP0133</v>
          </cell>
          <cell r="J196" t="str">
            <v>1</v>
          </cell>
          <cell r="AL196" t="str">
            <v>http://www.matsushita.co.jp/</v>
          </cell>
        </row>
        <row r="197">
          <cell r="A197" t="str">
            <v>0130V85301</v>
          </cell>
          <cell r="C197">
            <v>45850</v>
          </cell>
          <cell r="D197">
            <v>45850</v>
          </cell>
          <cell r="F197">
            <v>53800</v>
          </cell>
          <cell r="G197" t="str">
            <v>SP0123</v>
          </cell>
          <cell r="AL197" t="str">
            <v>http://www.logitec.co.jp/</v>
          </cell>
        </row>
        <row r="198">
          <cell r="A198" t="str">
            <v>0130V84201</v>
          </cell>
          <cell r="C198">
            <v>12230</v>
          </cell>
          <cell r="D198">
            <v>13884</v>
          </cell>
          <cell r="F198">
            <v>18800</v>
          </cell>
          <cell r="G198" t="str">
            <v>SP0137</v>
          </cell>
          <cell r="J198" t="str">
            <v>1</v>
          </cell>
          <cell r="AL198" t="str">
            <v>http://www.imation.co.jp/</v>
          </cell>
        </row>
        <row r="199">
          <cell r="A199" t="str">
            <v>0130V84301</v>
          </cell>
          <cell r="C199">
            <v>9240</v>
          </cell>
          <cell r="D199">
            <v>9240</v>
          </cell>
          <cell r="F199">
            <v>10800</v>
          </cell>
          <cell r="G199" t="str">
            <v>SP0123</v>
          </cell>
          <cell r="AL199" t="str">
            <v>http://www.logitec.co.jp/</v>
          </cell>
        </row>
        <row r="200">
          <cell r="A200" t="str">
            <v>0130V85201</v>
          </cell>
          <cell r="C200">
            <v>22650</v>
          </cell>
          <cell r="D200">
            <v>22650</v>
          </cell>
          <cell r="F200">
            <v>34800</v>
          </cell>
          <cell r="G200" t="str">
            <v>SP0132</v>
          </cell>
          <cell r="AL200" t="str">
            <v>http://www.yano-el.co.jp/</v>
          </cell>
        </row>
        <row r="201">
          <cell r="A201" t="str">
            <v>0131V61501</v>
          </cell>
          <cell r="C201">
            <v>45000</v>
          </cell>
          <cell r="D201">
            <v>45000</v>
          </cell>
          <cell r="F201">
            <v>53800</v>
          </cell>
          <cell r="G201" t="str">
            <v>HP0125</v>
          </cell>
          <cell r="J201" t="str">
            <v>1</v>
          </cell>
          <cell r="AL201" t="str">
            <v>http://www.olympus.co.jp/</v>
          </cell>
        </row>
        <row r="202">
          <cell r="A202" t="str">
            <v>0131V61301</v>
          </cell>
          <cell r="C202">
            <v>39500</v>
          </cell>
          <cell r="D202">
            <v>39500</v>
          </cell>
          <cell r="F202">
            <v>47800</v>
          </cell>
          <cell r="G202" t="str">
            <v>HP0126</v>
          </cell>
          <cell r="J202" t="str">
            <v>1</v>
          </cell>
          <cell r="AL202" t="str">
            <v>http://www.olympus.co.jp/</v>
          </cell>
        </row>
        <row r="203">
          <cell r="A203" t="str">
            <v>0131V61401</v>
          </cell>
          <cell r="C203">
            <v>41180</v>
          </cell>
          <cell r="D203">
            <v>41180</v>
          </cell>
          <cell r="F203">
            <v>48800</v>
          </cell>
          <cell r="G203" t="str">
            <v>HP0124</v>
          </cell>
          <cell r="J203" t="str">
            <v>1</v>
          </cell>
          <cell r="AL203" t="str">
            <v>http://www.olympus.co.jp/</v>
          </cell>
        </row>
        <row r="204">
          <cell r="A204" t="str">
            <v>0131V61701</v>
          </cell>
          <cell r="C204">
            <v>39330</v>
          </cell>
          <cell r="D204">
            <v>39330</v>
          </cell>
          <cell r="F204">
            <v>46800</v>
          </cell>
          <cell r="G204" t="str">
            <v>HP0124</v>
          </cell>
          <cell r="J204" t="str">
            <v>1</v>
          </cell>
          <cell r="AL204" t="str">
            <v>http://www.olympus.co.jp/</v>
          </cell>
        </row>
        <row r="205">
          <cell r="A205" t="str">
            <v>0134V62201</v>
          </cell>
          <cell r="C205">
            <v>16074</v>
          </cell>
          <cell r="D205">
            <v>16074</v>
          </cell>
          <cell r="F205">
            <v>45000</v>
          </cell>
          <cell r="G205" t="str">
            <v>SP0130</v>
          </cell>
          <cell r="AL205" t="str">
            <v>http://www.rexpccard.co.jp/</v>
          </cell>
        </row>
        <row r="206">
          <cell r="A206" t="str">
            <v>0134V62301</v>
          </cell>
          <cell r="C206">
            <v>11799</v>
          </cell>
          <cell r="D206">
            <v>11799</v>
          </cell>
          <cell r="F206">
            <v>43000</v>
          </cell>
          <cell r="G206" t="str">
            <v>SP0129</v>
          </cell>
          <cell r="AL206" t="str">
            <v>http://www.rexpccard.co.jp/</v>
          </cell>
        </row>
        <row r="207">
          <cell r="A207" t="str">
            <v>0136V06601</v>
          </cell>
          <cell r="C207">
            <v>12510</v>
          </cell>
          <cell r="D207">
            <v>12510</v>
          </cell>
          <cell r="F207">
            <v>14800</v>
          </cell>
          <cell r="G207" t="str">
            <v>HP0124</v>
          </cell>
          <cell r="J207" t="str">
            <v>1</v>
          </cell>
          <cell r="AL207" t="str">
            <v>http://www.logitec.co.jp/</v>
          </cell>
        </row>
        <row r="208">
          <cell r="A208" t="str">
            <v>0136V06701</v>
          </cell>
          <cell r="C208">
            <v>38844</v>
          </cell>
          <cell r="D208">
            <v>40397</v>
          </cell>
          <cell r="F208">
            <v>49800</v>
          </cell>
          <cell r="G208" t="str">
            <v>SP0131</v>
          </cell>
          <cell r="AL208" t="str">
            <v>http://www.mds2000.co.jp/</v>
          </cell>
        </row>
        <row r="209">
          <cell r="A209" t="str">
            <v>0137V73001</v>
          </cell>
          <cell r="C209">
            <v>49410</v>
          </cell>
          <cell r="D209">
            <v>51386</v>
          </cell>
          <cell r="F209">
            <v>59800</v>
          </cell>
          <cell r="G209" t="str">
            <v>SP0126</v>
          </cell>
          <cell r="J209" t="str">
            <v>1</v>
          </cell>
          <cell r="AL209" t="str">
            <v>http://www.olympus.co.jp/</v>
          </cell>
        </row>
        <row r="210">
          <cell r="A210" t="str">
            <v>0213V68901</v>
          </cell>
          <cell r="C210">
            <v>28630</v>
          </cell>
          <cell r="D210">
            <v>28630</v>
          </cell>
          <cell r="F210">
            <v>33800</v>
          </cell>
          <cell r="G210" t="str">
            <v>HP0124</v>
          </cell>
          <cell r="J210" t="str">
            <v>1</v>
          </cell>
          <cell r="AL210" t="str">
            <v>http://www.logitec.co.jp/</v>
          </cell>
        </row>
        <row r="211">
          <cell r="A211" t="str">
            <v>0139V97501</v>
          </cell>
          <cell r="C211">
            <v>21530</v>
          </cell>
          <cell r="D211">
            <v>21530</v>
          </cell>
          <cell r="F211">
            <v>35800</v>
          </cell>
          <cell r="G211" t="str">
            <v>SP0134</v>
          </cell>
          <cell r="AL211" t="str">
            <v>http://www.yano-el.co.jp/</v>
          </cell>
        </row>
        <row r="212">
          <cell r="A212" t="str">
            <v>0142V95301</v>
          </cell>
          <cell r="C212">
            <v>810</v>
          </cell>
          <cell r="D212">
            <v>842</v>
          </cell>
          <cell r="F212">
            <v>1280</v>
          </cell>
          <cell r="G212" t="str">
            <v>SP0145</v>
          </cell>
          <cell r="AL212" t="str">
            <v>http://www.imation.co.jp/</v>
          </cell>
        </row>
        <row r="213">
          <cell r="A213" t="str">
            <v>0142V95401</v>
          </cell>
          <cell r="C213">
            <v>810</v>
          </cell>
          <cell r="D213">
            <v>842</v>
          </cell>
          <cell r="F213">
            <v>1280</v>
          </cell>
          <cell r="G213" t="str">
            <v>SP0145</v>
          </cell>
          <cell r="AL213" t="str">
            <v>http://www.imation.co.jp/</v>
          </cell>
        </row>
        <row r="214">
          <cell r="A214" t="str">
            <v>0145V56001</v>
          </cell>
          <cell r="C214">
            <v>30110</v>
          </cell>
          <cell r="D214">
            <v>31314</v>
          </cell>
          <cell r="F214">
            <v>35500</v>
          </cell>
          <cell r="G214" t="str">
            <v>SP0124</v>
          </cell>
          <cell r="AL214" t="str">
            <v>http://www.logitec.co.jp/</v>
          </cell>
        </row>
        <row r="215">
          <cell r="A215" t="str">
            <v>0145V56301</v>
          </cell>
          <cell r="C215">
            <v>15290</v>
          </cell>
          <cell r="D215">
            <v>15290</v>
          </cell>
          <cell r="F215">
            <v>17800</v>
          </cell>
          <cell r="G215" t="str">
            <v>SP0123</v>
          </cell>
          <cell r="AL215" t="str">
            <v>http://www.logitec.co.jp/</v>
          </cell>
        </row>
        <row r="216">
          <cell r="A216" t="str">
            <v>0145V66501</v>
          </cell>
          <cell r="C216">
            <v>45000</v>
          </cell>
          <cell r="D216">
            <v>45000</v>
          </cell>
          <cell r="F216">
            <v>54800</v>
          </cell>
          <cell r="G216" t="str">
            <v>SP0126</v>
          </cell>
          <cell r="J216" t="str">
            <v>1</v>
          </cell>
          <cell r="AL216" t="str">
            <v>http://www.olympus.co.jp/</v>
          </cell>
        </row>
        <row r="217">
          <cell r="A217" t="str">
            <v>0185V03201</v>
          </cell>
          <cell r="C217">
            <v>18490</v>
          </cell>
          <cell r="D217">
            <v>18490</v>
          </cell>
          <cell r="F217">
            <v>21800</v>
          </cell>
          <cell r="G217" t="str">
            <v>HP0124</v>
          </cell>
          <cell r="J217" t="str">
            <v>1</v>
          </cell>
          <cell r="AL217" t="str">
            <v>http://www.logitec.co.jp/</v>
          </cell>
        </row>
        <row r="218">
          <cell r="A218" t="str">
            <v>0147V58701</v>
          </cell>
          <cell r="C218">
            <v>11400</v>
          </cell>
          <cell r="D218">
            <v>0</v>
          </cell>
          <cell r="F218">
            <v>16800</v>
          </cell>
          <cell r="G218" t="str">
            <v>SP0131</v>
          </cell>
          <cell r="AL218" t="str">
            <v>http://www.plextor.co.jp/</v>
          </cell>
        </row>
        <row r="219">
          <cell r="A219" t="str">
            <v>0147V58501</v>
          </cell>
          <cell r="C219">
            <v>20000</v>
          </cell>
          <cell r="D219">
            <v>20000</v>
          </cell>
          <cell r="F219">
            <v>29800</v>
          </cell>
          <cell r="G219" t="str">
            <v>SP0126</v>
          </cell>
          <cell r="J219" t="str">
            <v>1</v>
          </cell>
          <cell r="AL219" t="str">
            <v>http://www.tsc.teac.co.jp/</v>
          </cell>
        </row>
        <row r="220">
          <cell r="A220" t="str">
            <v>0148V30001</v>
          </cell>
          <cell r="C220">
            <v>18330</v>
          </cell>
          <cell r="D220">
            <v>18330</v>
          </cell>
          <cell r="F220">
            <v>22800</v>
          </cell>
          <cell r="G220" t="str">
            <v>SP0128</v>
          </cell>
          <cell r="AL220" t="str">
            <v>http://www.iomega.com/jp/</v>
          </cell>
        </row>
        <row r="221">
          <cell r="A221" t="str">
            <v>0148V29901</v>
          </cell>
          <cell r="C221">
            <v>13020</v>
          </cell>
          <cell r="D221">
            <v>13540</v>
          </cell>
          <cell r="F221">
            <v>15800</v>
          </cell>
          <cell r="G221" t="str">
            <v>SP0126</v>
          </cell>
          <cell r="AL221" t="str">
            <v>http://www.iomega.com/jp/</v>
          </cell>
        </row>
        <row r="222">
          <cell r="A222" t="str">
            <v>0148V30201</v>
          </cell>
          <cell r="C222">
            <v>35370</v>
          </cell>
          <cell r="D222">
            <v>36784</v>
          </cell>
          <cell r="F222">
            <v>42800</v>
          </cell>
          <cell r="G222" t="str">
            <v>SP0126</v>
          </cell>
          <cell r="AL222" t="str">
            <v>http://www.iomega.com/jp/</v>
          </cell>
        </row>
        <row r="223">
          <cell r="A223" t="str">
            <v>0151V25301</v>
          </cell>
          <cell r="C223">
            <v>6080</v>
          </cell>
          <cell r="D223">
            <v>7000</v>
          </cell>
          <cell r="F223">
            <v>9800</v>
          </cell>
          <cell r="G223" t="str">
            <v>HP0137</v>
          </cell>
          <cell r="AL223" t="str">
            <v>http://www.adaptec.co.jp/</v>
          </cell>
        </row>
        <row r="224">
          <cell r="A224" t="str">
            <v>0151V25401</v>
          </cell>
          <cell r="C224">
            <v>4425</v>
          </cell>
          <cell r="D224">
            <v>4012</v>
          </cell>
          <cell r="F224">
            <v>4980</v>
          </cell>
          <cell r="G224" t="str">
            <v>SP0123</v>
          </cell>
          <cell r="AL224" t="str">
            <v>http://www.rexpccard.co.jp/</v>
          </cell>
        </row>
        <row r="225">
          <cell r="A225" t="str">
            <v>0151V25501</v>
          </cell>
          <cell r="C225">
            <v>2808</v>
          </cell>
          <cell r="D225">
            <v>2808</v>
          </cell>
          <cell r="F225">
            <v>3480</v>
          </cell>
          <cell r="G225" t="str">
            <v>SP0123</v>
          </cell>
          <cell r="AL225" t="str">
            <v>http://www.rexpccard.co.jp/</v>
          </cell>
        </row>
        <row r="226">
          <cell r="A226" t="str">
            <v>0151V88801</v>
          </cell>
          <cell r="C226">
            <v>10640</v>
          </cell>
          <cell r="D226">
            <v>11065</v>
          </cell>
          <cell r="F226">
            <v>13800</v>
          </cell>
          <cell r="G226" t="str">
            <v>SP0131</v>
          </cell>
          <cell r="AL226" t="str">
            <v>http://www.iomega.com/jp/</v>
          </cell>
        </row>
        <row r="227">
          <cell r="A227" t="str">
            <v>0151V88901</v>
          </cell>
          <cell r="C227">
            <v>10640</v>
          </cell>
          <cell r="D227">
            <v>11065</v>
          </cell>
          <cell r="F227">
            <v>13800</v>
          </cell>
          <cell r="G227" t="str">
            <v>SP0131</v>
          </cell>
          <cell r="J227" t="str">
            <v>1</v>
          </cell>
          <cell r="AL227" t="str">
            <v>http://www.iomega.com/jp/</v>
          </cell>
        </row>
        <row r="228">
          <cell r="A228" t="str">
            <v>0151V89001</v>
          </cell>
          <cell r="C228">
            <v>13020</v>
          </cell>
          <cell r="D228">
            <v>13540</v>
          </cell>
          <cell r="F228">
            <v>15800</v>
          </cell>
          <cell r="G228" t="str">
            <v>SP0126</v>
          </cell>
          <cell r="J228" t="str">
            <v>1</v>
          </cell>
          <cell r="AL228" t="str">
            <v>http://www.iomega.com/jp/</v>
          </cell>
        </row>
        <row r="229">
          <cell r="A229" t="str">
            <v>0151V88301</v>
          </cell>
          <cell r="C229">
            <v>880</v>
          </cell>
          <cell r="D229">
            <v>915</v>
          </cell>
          <cell r="F229">
            <v>1280</v>
          </cell>
          <cell r="G229" t="str">
            <v>SP0140</v>
          </cell>
          <cell r="J229" t="str">
            <v>1</v>
          </cell>
          <cell r="AL229" t="str">
            <v>http://www.iomega.com/jp/</v>
          </cell>
        </row>
        <row r="230">
          <cell r="A230" t="str">
            <v>0151V88401</v>
          </cell>
          <cell r="C230">
            <v>880</v>
          </cell>
          <cell r="D230">
            <v>915</v>
          </cell>
          <cell r="F230">
            <v>1280</v>
          </cell>
          <cell r="G230" t="str">
            <v>SP0140</v>
          </cell>
          <cell r="J230" t="str">
            <v>1</v>
          </cell>
          <cell r="AL230" t="str">
            <v>http://www.iomega.com/jp/</v>
          </cell>
        </row>
        <row r="231">
          <cell r="A231" t="str">
            <v>0151V88501</v>
          </cell>
          <cell r="C231">
            <v>2590</v>
          </cell>
          <cell r="D231">
            <v>2693</v>
          </cell>
          <cell r="F231">
            <v>3480</v>
          </cell>
          <cell r="G231" t="str">
            <v>SP0134</v>
          </cell>
          <cell r="J231" t="str">
            <v>1</v>
          </cell>
          <cell r="AL231" t="str">
            <v>http://www.iomega.com/jp/</v>
          </cell>
        </row>
        <row r="232">
          <cell r="A232" t="str">
            <v>0151V88601</v>
          </cell>
          <cell r="C232">
            <v>2590</v>
          </cell>
          <cell r="D232">
            <v>2693</v>
          </cell>
          <cell r="F232">
            <v>3480</v>
          </cell>
          <cell r="G232" t="str">
            <v>SP0134</v>
          </cell>
          <cell r="J232" t="str">
            <v>1</v>
          </cell>
          <cell r="AL232" t="str">
            <v>http://www.iomega.com/jp/</v>
          </cell>
        </row>
        <row r="233">
          <cell r="A233" t="str">
            <v>0154V61501</v>
          </cell>
          <cell r="C233">
            <v>55440</v>
          </cell>
          <cell r="D233">
            <v>0</v>
          </cell>
          <cell r="F233">
            <v>69800</v>
          </cell>
          <cell r="G233" t="str">
            <v>SP0129</v>
          </cell>
          <cell r="AL233" t="str">
            <v>http://www.rexpccard.co.jp/</v>
          </cell>
        </row>
        <row r="234">
          <cell r="A234" t="str">
            <v>0155V06401</v>
          </cell>
          <cell r="C234">
            <v>9910</v>
          </cell>
          <cell r="D234">
            <v>10306</v>
          </cell>
          <cell r="F234">
            <v>12800</v>
          </cell>
          <cell r="G234" t="str">
            <v>SP0131</v>
          </cell>
          <cell r="AL234" t="str">
            <v>http://www.iomega.com/jp/</v>
          </cell>
        </row>
        <row r="235">
          <cell r="A235" t="str">
            <v>0155V06601</v>
          </cell>
          <cell r="C235">
            <v>18630</v>
          </cell>
          <cell r="D235">
            <v>18630</v>
          </cell>
          <cell r="F235">
            <v>21800</v>
          </cell>
          <cell r="G235" t="str">
            <v>HP0123</v>
          </cell>
          <cell r="AL235" t="str">
            <v>http://www.logitec.co.jp/</v>
          </cell>
        </row>
        <row r="236">
          <cell r="A236" t="str">
            <v>0155V06701</v>
          </cell>
          <cell r="C236">
            <v>18630</v>
          </cell>
          <cell r="D236">
            <v>18630</v>
          </cell>
          <cell r="F236">
            <v>21800</v>
          </cell>
          <cell r="G236" t="str">
            <v>HP0123</v>
          </cell>
          <cell r="AL236" t="str">
            <v>http://www.logitec.co.jp/</v>
          </cell>
        </row>
        <row r="237">
          <cell r="A237" t="str">
            <v>0155V06801</v>
          </cell>
          <cell r="C237">
            <v>15290</v>
          </cell>
          <cell r="D237">
            <v>15290</v>
          </cell>
          <cell r="F237">
            <v>17800</v>
          </cell>
          <cell r="G237" t="str">
            <v>SP0123</v>
          </cell>
          <cell r="AL237" t="str">
            <v>http://www.logitec.co.jp/</v>
          </cell>
        </row>
        <row r="238">
          <cell r="A238" t="str">
            <v>0159V13001</v>
          </cell>
          <cell r="C238">
            <v>23840</v>
          </cell>
          <cell r="D238">
            <v>23840</v>
          </cell>
          <cell r="F238">
            <v>29800</v>
          </cell>
          <cell r="G238" t="str">
            <v>SP0129</v>
          </cell>
          <cell r="AL238" t="str">
            <v>http://www.toshiba-tie.co.jp/</v>
          </cell>
        </row>
        <row r="239">
          <cell r="A239" t="str">
            <v>0161V32201</v>
          </cell>
          <cell r="C239">
            <v>18000</v>
          </cell>
          <cell r="D239">
            <v>18000</v>
          </cell>
          <cell r="F239">
            <v>24800</v>
          </cell>
          <cell r="G239" t="str">
            <v>HP0136</v>
          </cell>
          <cell r="AL239" t="str">
            <v>http://www.matsushita.co.jp/</v>
          </cell>
        </row>
        <row r="240">
          <cell r="A240" t="str">
            <v>0161V32301</v>
          </cell>
          <cell r="C240">
            <v>23010</v>
          </cell>
          <cell r="D240">
            <v>23010</v>
          </cell>
          <cell r="F240">
            <v>29800</v>
          </cell>
          <cell r="G240" t="str">
            <v>HP0131</v>
          </cell>
          <cell r="J240" t="str">
            <v>1</v>
          </cell>
          <cell r="AL240" t="str">
            <v>http://www.matsushita.co.jp/</v>
          </cell>
        </row>
        <row r="241">
          <cell r="A241" t="str">
            <v>0162V11601</v>
          </cell>
          <cell r="C241">
            <v>18280</v>
          </cell>
          <cell r="D241">
            <v>18280</v>
          </cell>
          <cell r="F241">
            <v>21500</v>
          </cell>
          <cell r="G241" t="str">
            <v>SP0123</v>
          </cell>
          <cell r="AL241" t="str">
            <v>http://www.logitec.co.jp/</v>
          </cell>
        </row>
        <row r="242">
          <cell r="A242" t="str">
            <v>0165V16301</v>
          </cell>
          <cell r="C242">
            <v>30670</v>
          </cell>
          <cell r="D242">
            <v>30670</v>
          </cell>
          <cell r="F242">
            <v>49800</v>
          </cell>
          <cell r="G242" t="str">
            <v>HP0147</v>
          </cell>
          <cell r="J242" t="str">
            <v>1</v>
          </cell>
          <cell r="AL242" t="str">
            <v>http://www.yano-el.co.jp/</v>
          </cell>
        </row>
        <row r="243">
          <cell r="A243" t="str">
            <v>0162V64401</v>
          </cell>
          <cell r="C243">
            <v>29580</v>
          </cell>
          <cell r="D243">
            <v>0</v>
          </cell>
          <cell r="F243">
            <v>43800</v>
          </cell>
          <cell r="G243" t="str">
            <v>SP0129</v>
          </cell>
          <cell r="AL243" t="str">
            <v>http://www.pixela.co.jp/</v>
          </cell>
        </row>
        <row r="244">
          <cell r="A244" t="str">
            <v>0162V64501</v>
          </cell>
          <cell r="C244">
            <v>39790</v>
          </cell>
          <cell r="D244">
            <v>29580</v>
          </cell>
          <cell r="F244">
            <v>39800</v>
          </cell>
          <cell r="G244" t="str">
            <v>SP0129</v>
          </cell>
          <cell r="AL244" t="str">
            <v>http://www.pixela.co.jp/</v>
          </cell>
        </row>
        <row r="245">
          <cell r="A245" t="str">
            <v>0162V64601</v>
          </cell>
          <cell r="C245">
            <v>3520</v>
          </cell>
          <cell r="D245">
            <v>3660</v>
          </cell>
          <cell r="F245">
            <v>4200</v>
          </cell>
          <cell r="G245" t="str">
            <v>SP0125</v>
          </cell>
          <cell r="AL245" t="str">
            <v>http://www.logitec.co.jp/</v>
          </cell>
        </row>
        <row r="246">
          <cell r="A246" t="str">
            <v>0162V64801</v>
          </cell>
          <cell r="C246">
            <v>34810</v>
          </cell>
          <cell r="D246">
            <v>34810</v>
          </cell>
          <cell r="F246">
            <v>44800</v>
          </cell>
          <cell r="G246" t="str">
            <v>HP0131</v>
          </cell>
          <cell r="AL246" t="str">
            <v>http://www.yano-el.co.jp/</v>
          </cell>
        </row>
        <row r="247">
          <cell r="A247" t="str">
            <v>0163V68101</v>
          </cell>
          <cell r="C247">
            <v>49410</v>
          </cell>
          <cell r="D247">
            <v>49410</v>
          </cell>
          <cell r="F247">
            <v>61800</v>
          </cell>
          <cell r="G247" t="str">
            <v>SP0129</v>
          </cell>
          <cell r="J247" t="str">
            <v>1</v>
          </cell>
          <cell r="AL247" t="str">
            <v>http://www.olympus.co.jp/</v>
          </cell>
        </row>
        <row r="248">
          <cell r="A248" t="str">
            <v>0163V68201</v>
          </cell>
          <cell r="C248">
            <v>41400</v>
          </cell>
          <cell r="D248">
            <v>41400</v>
          </cell>
          <cell r="F248">
            <v>51800</v>
          </cell>
          <cell r="G248" t="str">
            <v>SP0129</v>
          </cell>
          <cell r="J248" t="str">
            <v>1</v>
          </cell>
          <cell r="AL248" t="str">
            <v>http://www.olympus.co.jp/</v>
          </cell>
        </row>
        <row r="249">
          <cell r="A249" t="str">
            <v>0163V69301</v>
          </cell>
          <cell r="C249">
            <v>25600</v>
          </cell>
          <cell r="D249">
            <v>31050</v>
          </cell>
          <cell r="F249">
            <v>38800</v>
          </cell>
          <cell r="G249" t="str">
            <v>SP0143</v>
          </cell>
          <cell r="J249" t="str">
            <v>1</v>
          </cell>
          <cell r="AL249" t="str">
            <v>http://www.olympus.co.jp/</v>
          </cell>
        </row>
        <row r="250">
          <cell r="A250" t="str">
            <v>0163V68401</v>
          </cell>
          <cell r="C250">
            <v>32895</v>
          </cell>
          <cell r="D250">
            <v>32895</v>
          </cell>
          <cell r="F250">
            <v>41100</v>
          </cell>
          <cell r="G250" t="str">
            <v>SP0128</v>
          </cell>
          <cell r="J250" t="str">
            <v>1</v>
          </cell>
          <cell r="AL250" t="str">
            <v>http://www.olympus.co.jp/</v>
          </cell>
        </row>
        <row r="251">
          <cell r="A251" t="str">
            <v>0163V69401</v>
          </cell>
          <cell r="C251">
            <v>27400</v>
          </cell>
          <cell r="D251">
            <v>27400</v>
          </cell>
          <cell r="F251">
            <v>40800</v>
          </cell>
          <cell r="G251" t="str">
            <v>SP0141</v>
          </cell>
          <cell r="J251" t="str">
            <v>1</v>
          </cell>
          <cell r="AL251" t="str">
            <v>http://www.olympus.co.jp/</v>
          </cell>
        </row>
        <row r="252">
          <cell r="A252" t="str">
            <v>0163V68701</v>
          </cell>
          <cell r="C252">
            <v>21000</v>
          </cell>
          <cell r="D252">
            <v>21000</v>
          </cell>
          <cell r="F252">
            <v>33800</v>
          </cell>
          <cell r="G252" t="str">
            <v>SP0146</v>
          </cell>
          <cell r="J252" t="str">
            <v>1</v>
          </cell>
          <cell r="AL252" t="str">
            <v>http://www.olympus.co.jp/</v>
          </cell>
        </row>
        <row r="253">
          <cell r="A253" t="str">
            <v>0163V68901</v>
          </cell>
          <cell r="C253">
            <v>27720</v>
          </cell>
          <cell r="D253">
            <v>31020</v>
          </cell>
          <cell r="F253">
            <v>38800</v>
          </cell>
          <cell r="G253" t="str">
            <v>SP0137</v>
          </cell>
          <cell r="J253" t="str">
            <v>1</v>
          </cell>
          <cell r="AL253" t="str">
            <v>http://www.olympus.co.jp/</v>
          </cell>
        </row>
        <row r="254">
          <cell r="A254" t="str">
            <v>0163V99301</v>
          </cell>
          <cell r="C254">
            <v>11692</v>
          </cell>
          <cell r="D254">
            <v>11692</v>
          </cell>
          <cell r="F254">
            <v>14500</v>
          </cell>
          <cell r="G254" t="str">
            <v>HP0132</v>
          </cell>
          <cell r="J254" t="str">
            <v>1</v>
          </cell>
          <cell r="AL254" t="str">
            <v>http://www.melcoinc.co.jp/</v>
          </cell>
        </row>
        <row r="255">
          <cell r="A255" t="str">
            <v>0164V58101</v>
          </cell>
          <cell r="C255">
            <v>18950</v>
          </cell>
          <cell r="D255">
            <v>18950</v>
          </cell>
          <cell r="F255">
            <v>22000</v>
          </cell>
          <cell r="G255" t="str">
            <v>SP0123</v>
          </cell>
          <cell r="AL255" t="str">
            <v>http://www.logitec.co.jp/</v>
          </cell>
        </row>
        <row r="256">
          <cell r="A256" t="str">
            <v>0164V57901</v>
          </cell>
          <cell r="C256">
            <v>4250</v>
          </cell>
          <cell r="D256">
            <v>4250</v>
          </cell>
          <cell r="F256">
            <v>5100</v>
          </cell>
          <cell r="G256" t="str">
            <v>SP0125</v>
          </cell>
          <cell r="J256" t="str">
            <v>1</v>
          </cell>
          <cell r="AL256" t="str">
            <v>http://www.logitec.co.jp/</v>
          </cell>
        </row>
        <row r="257">
          <cell r="A257" t="str">
            <v>0164V71801</v>
          </cell>
          <cell r="C257">
            <v>35904</v>
          </cell>
          <cell r="D257">
            <v>22780</v>
          </cell>
          <cell r="F257">
            <v>44800</v>
          </cell>
          <cell r="G257" t="str">
            <v>SP0128</v>
          </cell>
          <cell r="AL257" t="str">
            <v>http://www.rexpccard.co.jp/</v>
          </cell>
        </row>
        <row r="258">
          <cell r="A258" t="str">
            <v>0164V71901</v>
          </cell>
          <cell r="C258">
            <v>6783</v>
          </cell>
          <cell r="D258">
            <v>0</v>
          </cell>
          <cell r="F258">
            <v>37800</v>
          </cell>
          <cell r="G258" t="str">
            <v>SP0128</v>
          </cell>
          <cell r="AL258" t="str">
            <v>http://www.rexpccard.co.jp/</v>
          </cell>
        </row>
        <row r="259">
          <cell r="A259" t="str">
            <v>0165V16201</v>
          </cell>
          <cell r="C259">
            <v>53880</v>
          </cell>
          <cell r="D259">
            <v>56035</v>
          </cell>
          <cell r="F259">
            <v>74800</v>
          </cell>
          <cell r="G259" t="str">
            <v>SP0136</v>
          </cell>
          <cell r="AL259" t="str">
            <v>http://www.yano-el.co.jp/</v>
          </cell>
        </row>
        <row r="260">
          <cell r="A260" t="str">
            <v>0166V63201</v>
          </cell>
          <cell r="C260">
            <v>1316</v>
          </cell>
          <cell r="D260">
            <v>2169</v>
          </cell>
          <cell r="F260">
            <v>2980</v>
          </cell>
          <cell r="G260" t="str">
            <v>SP0139</v>
          </cell>
          <cell r="AL260" t="str">
            <v>http://www.matsushita.co.jp/</v>
          </cell>
        </row>
        <row r="261">
          <cell r="A261" t="str">
            <v>0166V63301</v>
          </cell>
          <cell r="C261">
            <v>406</v>
          </cell>
          <cell r="D261">
            <v>859</v>
          </cell>
          <cell r="F261">
            <v>1180</v>
          </cell>
          <cell r="G261" t="str">
            <v>SP0139</v>
          </cell>
          <cell r="AL261" t="str">
            <v>http://www.matsushita.co.jp/</v>
          </cell>
        </row>
        <row r="262">
          <cell r="A262" t="str">
            <v>0166V63401</v>
          </cell>
          <cell r="C262">
            <v>2646</v>
          </cell>
          <cell r="D262">
            <v>3625</v>
          </cell>
          <cell r="F262">
            <v>4980</v>
          </cell>
          <cell r="G262" t="str">
            <v>SP0139</v>
          </cell>
          <cell r="AL262" t="str">
            <v>http://www.matsushita.co.jp/</v>
          </cell>
        </row>
        <row r="263">
          <cell r="A263" t="str">
            <v>0166V63701</v>
          </cell>
          <cell r="C263">
            <v>2296</v>
          </cell>
          <cell r="D263">
            <v>3625</v>
          </cell>
          <cell r="F263">
            <v>4980</v>
          </cell>
          <cell r="G263" t="str">
            <v>SP0139</v>
          </cell>
          <cell r="J263" t="str">
            <v>1</v>
          </cell>
          <cell r="AL263" t="str">
            <v>http://www.matsushita.co.jp/</v>
          </cell>
        </row>
        <row r="264">
          <cell r="A264" t="str">
            <v>0166V41701</v>
          </cell>
          <cell r="C264">
            <v>10300</v>
          </cell>
          <cell r="D264">
            <v>10300</v>
          </cell>
          <cell r="F264">
            <v>12800</v>
          </cell>
          <cell r="G264" t="str">
            <v>SP0128</v>
          </cell>
          <cell r="J264" t="str">
            <v>1</v>
          </cell>
          <cell r="AL264" t="str">
            <v>http://www.adaptec.co.jp/</v>
          </cell>
        </row>
        <row r="265">
          <cell r="A265" t="str">
            <v>0271V71101</v>
          </cell>
          <cell r="C265">
            <v>19310</v>
          </cell>
          <cell r="D265">
            <v>19310</v>
          </cell>
          <cell r="F265">
            <v>22800</v>
          </cell>
          <cell r="G265" t="str">
            <v>HP0124</v>
          </cell>
          <cell r="J265" t="str">
            <v>1</v>
          </cell>
          <cell r="AL265" t="str">
            <v>http://www.logitec.co.jp/</v>
          </cell>
        </row>
        <row r="266">
          <cell r="A266" t="str">
            <v>0168V20001</v>
          </cell>
          <cell r="C266">
            <v>33800</v>
          </cell>
          <cell r="D266">
            <v>33800</v>
          </cell>
          <cell r="F266">
            <v>42250</v>
          </cell>
          <cell r="G266" t="str">
            <v>HP0129</v>
          </cell>
          <cell r="AL266" t="str">
            <v>http://www.toshiba-tie.co.jp/</v>
          </cell>
        </row>
        <row r="267">
          <cell r="A267" t="str">
            <v>0168V52401</v>
          </cell>
          <cell r="C267">
            <v>27860</v>
          </cell>
          <cell r="D267">
            <v>28974</v>
          </cell>
          <cell r="F267">
            <v>34800</v>
          </cell>
          <cell r="G267" t="str">
            <v>SP0128</v>
          </cell>
          <cell r="AL267" t="str">
            <v>http://www.yano-el.co.jp/</v>
          </cell>
        </row>
        <row r="268">
          <cell r="A268" t="str">
            <v>0169V25401</v>
          </cell>
          <cell r="C268">
            <v>16800</v>
          </cell>
          <cell r="D268">
            <v>16800</v>
          </cell>
          <cell r="F268">
            <v>26800</v>
          </cell>
          <cell r="G268" t="str">
            <v>SP0130</v>
          </cell>
          <cell r="J268" t="str">
            <v>1</v>
          </cell>
          <cell r="AL268" t="str">
            <v>http://www.tsc.teac.co.jp/</v>
          </cell>
        </row>
        <row r="269">
          <cell r="A269" t="str">
            <v>0172V07901</v>
          </cell>
          <cell r="C269">
            <v>11730</v>
          </cell>
          <cell r="D269">
            <v>11730</v>
          </cell>
          <cell r="F269">
            <v>13800</v>
          </cell>
          <cell r="G269" t="str">
            <v>HP0124</v>
          </cell>
          <cell r="AL269" t="str">
            <v>http://www.logitec.co.jp/</v>
          </cell>
        </row>
        <row r="270">
          <cell r="A270" t="str">
            <v>0172V08501</v>
          </cell>
          <cell r="C270">
            <v>28630</v>
          </cell>
          <cell r="D270">
            <v>28630</v>
          </cell>
          <cell r="F270">
            <v>33800</v>
          </cell>
          <cell r="G270" t="str">
            <v>HP0124</v>
          </cell>
          <cell r="J270" t="str">
            <v>1</v>
          </cell>
          <cell r="AL270" t="str">
            <v>http://www.logitec.co.jp/</v>
          </cell>
        </row>
        <row r="271">
          <cell r="A271" t="str">
            <v>0172V08001</v>
          </cell>
          <cell r="C271">
            <v>13460</v>
          </cell>
          <cell r="D271">
            <v>13460</v>
          </cell>
          <cell r="F271">
            <v>15800</v>
          </cell>
          <cell r="G271" t="str">
            <v>HP0123</v>
          </cell>
          <cell r="AL271" t="str">
            <v>http://www.logitec.co.jp/</v>
          </cell>
        </row>
        <row r="272">
          <cell r="A272" t="str">
            <v>0172V08101</v>
          </cell>
          <cell r="C272">
            <v>96530</v>
          </cell>
          <cell r="D272">
            <v>96530</v>
          </cell>
          <cell r="F272">
            <v>113800</v>
          </cell>
          <cell r="G272" t="str">
            <v>HP0124</v>
          </cell>
          <cell r="J272" t="str">
            <v>1</v>
          </cell>
          <cell r="AL272" t="str">
            <v>http://www.logitec.co.jp/</v>
          </cell>
        </row>
        <row r="273">
          <cell r="A273" t="str">
            <v>0172V08301</v>
          </cell>
          <cell r="C273">
            <v>110050</v>
          </cell>
          <cell r="D273">
            <v>110050</v>
          </cell>
          <cell r="F273">
            <v>125800</v>
          </cell>
          <cell r="G273" t="str">
            <v>HP0121</v>
          </cell>
          <cell r="J273" t="str">
            <v>1</v>
          </cell>
          <cell r="AL273" t="str">
            <v>http://www.logitec.co.jp/</v>
          </cell>
        </row>
        <row r="274">
          <cell r="A274" t="str">
            <v>0171V93901</v>
          </cell>
          <cell r="C274">
            <v>12950</v>
          </cell>
          <cell r="D274">
            <v>12950</v>
          </cell>
          <cell r="F274">
            <v>16200</v>
          </cell>
          <cell r="G274" t="str">
            <v>HP0133</v>
          </cell>
          <cell r="AL274" t="str">
            <v>http://www.melcoinc.co.jp/</v>
          </cell>
        </row>
        <row r="275">
          <cell r="A275" t="str">
            <v>0177V72601</v>
          </cell>
          <cell r="C275">
            <v>24930</v>
          </cell>
          <cell r="D275">
            <v>24930</v>
          </cell>
          <cell r="F275">
            <v>32800</v>
          </cell>
          <cell r="G275" t="str">
            <v>SP0127</v>
          </cell>
          <cell r="AL275" t="str">
            <v>http://www.yano-el.co.jp/</v>
          </cell>
        </row>
        <row r="276">
          <cell r="A276" t="str">
            <v>0177V72701</v>
          </cell>
          <cell r="C276">
            <v>27500</v>
          </cell>
          <cell r="D276">
            <v>27500</v>
          </cell>
          <cell r="F276">
            <v>34800</v>
          </cell>
          <cell r="G276" t="str">
            <v>HP0130</v>
          </cell>
          <cell r="AL276" t="str">
            <v>http://www.yano-el.co.jp/</v>
          </cell>
        </row>
        <row r="277">
          <cell r="A277" t="str">
            <v>0177V72801</v>
          </cell>
          <cell r="C277">
            <v>41190</v>
          </cell>
          <cell r="D277">
            <v>41190</v>
          </cell>
          <cell r="F277">
            <v>52800</v>
          </cell>
          <cell r="G277" t="str">
            <v>HP0131</v>
          </cell>
          <cell r="AL277" t="str">
            <v>http://www.yano-el.co.jp/</v>
          </cell>
        </row>
        <row r="278">
          <cell r="A278" t="str">
            <v>0185V29101</v>
          </cell>
          <cell r="C278">
            <v>2550</v>
          </cell>
          <cell r="D278">
            <v>2550</v>
          </cell>
          <cell r="F278">
            <v>2980</v>
          </cell>
          <cell r="G278" t="str">
            <v>HP0123</v>
          </cell>
          <cell r="AL278" t="str">
            <v>http://www.logitec.co.jp/</v>
          </cell>
        </row>
        <row r="279">
          <cell r="A279" t="str">
            <v>0185V02901</v>
          </cell>
          <cell r="C279">
            <v>20220</v>
          </cell>
          <cell r="D279">
            <v>20220</v>
          </cell>
          <cell r="F279">
            <v>23800</v>
          </cell>
          <cell r="G279" t="str">
            <v>HP0124</v>
          </cell>
          <cell r="J279" t="str">
            <v>1</v>
          </cell>
          <cell r="AL279" t="str">
            <v>http://www.logitec.co.jp/</v>
          </cell>
        </row>
        <row r="280">
          <cell r="A280" t="str">
            <v>0185V03001</v>
          </cell>
          <cell r="C280">
            <v>23270</v>
          </cell>
          <cell r="D280">
            <v>23270</v>
          </cell>
          <cell r="F280">
            <v>27800</v>
          </cell>
          <cell r="G280" t="str">
            <v>SP0125</v>
          </cell>
          <cell r="J280" t="str">
            <v>1</v>
          </cell>
          <cell r="AL280" t="str">
            <v>http://www.logitec.co.jp/</v>
          </cell>
        </row>
        <row r="281">
          <cell r="A281" t="str">
            <v>0185V29001</v>
          </cell>
          <cell r="C281">
            <v>4220</v>
          </cell>
          <cell r="D281">
            <v>4220</v>
          </cell>
          <cell r="F281">
            <v>4950</v>
          </cell>
          <cell r="G281" t="str">
            <v>HP0123</v>
          </cell>
          <cell r="J281" t="str">
            <v>1</v>
          </cell>
          <cell r="AL281" t="str">
            <v>http://www.logitec.co.jp/</v>
          </cell>
        </row>
        <row r="282">
          <cell r="A282" t="str">
            <v>0185V29301</v>
          </cell>
          <cell r="C282">
            <v>16220</v>
          </cell>
          <cell r="D282">
            <v>0</v>
          </cell>
          <cell r="F282">
            <v>18800</v>
          </cell>
          <cell r="G282" t="str">
            <v>HP0122</v>
          </cell>
          <cell r="J282" t="str">
            <v>1</v>
          </cell>
          <cell r="AL282" t="str">
            <v>http://www.logitec.co.jp/</v>
          </cell>
        </row>
        <row r="283">
          <cell r="A283" t="str">
            <v>0199V84701</v>
          </cell>
          <cell r="C283">
            <v>6280</v>
          </cell>
          <cell r="D283">
            <v>7180</v>
          </cell>
          <cell r="F283">
            <v>8980</v>
          </cell>
          <cell r="G283" t="str">
            <v>SP0139</v>
          </cell>
          <cell r="J283" t="str">
            <v>1</v>
          </cell>
          <cell r="AL283" t="str">
            <v>http://www.yano-el.co.jp/</v>
          </cell>
        </row>
        <row r="284">
          <cell r="A284" t="str">
            <v>0196V80601</v>
          </cell>
          <cell r="C284">
            <v>39690</v>
          </cell>
          <cell r="D284">
            <v>41277</v>
          </cell>
          <cell r="F284">
            <v>46800</v>
          </cell>
          <cell r="G284" t="str">
            <v>SP0124</v>
          </cell>
          <cell r="J284" t="str">
            <v>1</v>
          </cell>
          <cell r="AL284" t="str">
            <v>http://www.logitec.co.jp/</v>
          </cell>
        </row>
        <row r="285">
          <cell r="A285" t="str">
            <v>0186V16501</v>
          </cell>
          <cell r="C285">
            <v>1612</v>
          </cell>
          <cell r="D285">
            <v>1700</v>
          </cell>
          <cell r="F285">
            <v>2400</v>
          </cell>
          <cell r="G285" t="str">
            <v>SP0141</v>
          </cell>
          <cell r="AL285" t="str">
            <v>http://www.elecom.co.jp/</v>
          </cell>
        </row>
        <row r="286">
          <cell r="A286" t="str">
            <v>0188V80301</v>
          </cell>
          <cell r="C286">
            <v>29880</v>
          </cell>
          <cell r="D286">
            <v>34170</v>
          </cell>
          <cell r="F286">
            <v>42800</v>
          </cell>
          <cell r="G286" t="str">
            <v>HP0129</v>
          </cell>
          <cell r="J286" t="str">
            <v>1</v>
          </cell>
          <cell r="AL286" t="str">
            <v>http://www.matsushita.co.jp/</v>
          </cell>
        </row>
        <row r="287">
          <cell r="A287" t="str">
            <v>0188V85001</v>
          </cell>
          <cell r="C287">
            <v>7840</v>
          </cell>
          <cell r="D287">
            <v>8590</v>
          </cell>
          <cell r="F287">
            <v>10800</v>
          </cell>
          <cell r="G287" t="str">
            <v>SP0132</v>
          </cell>
          <cell r="AL287" t="str">
            <v>http://www.imation.co.jp/</v>
          </cell>
        </row>
        <row r="288">
          <cell r="A288" t="str">
            <v>0188V85201</v>
          </cell>
          <cell r="C288">
            <v>3830</v>
          </cell>
          <cell r="D288">
            <v>4000</v>
          </cell>
          <cell r="F288">
            <v>5000</v>
          </cell>
          <cell r="G288" t="str">
            <v>HP0132</v>
          </cell>
          <cell r="J288" t="str">
            <v>1</v>
          </cell>
          <cell r="AL288" t="str">
            <v>http://www.imation.co.jp/</v>
          </cell>
        </row>
        <row r="289">
          <cell r="A289" t="str">
            <v>0188V85301</v>
          </cell>
          <cell r="C289">
            <v>5960</v>
          </cell>
          <cell r="D289">
            <v>6198</v>
          </cell>
          <cell r="F289">
            <v>7800</v>
          </cell>
          <cell r="G289" t="str">
            <v>SP0132</v>
          </cell>
          <cell r="J289" t="str">
            <v>1</v>
          </cell>
          <cell r="AL289" t="str">
            <v>http://www.imation.co.jp/</v>
          </cell>
        </row>
        <row r="290">
          <cell r="A290" t="str">
            <v>0192V06201</v>
          </cell>
          <cell r="C290">
            <v>10240</v>
          </cell>
          <cell r="D290">
            <v>10649</v>
          </cell>
          <cell r="F290">
            <v>12800</v>
          </cell>
          <cell r="G290" t="str">
            <v>SP0129</v>
          </cell>
          <cell r="J290" t="str">
            <v>1</v>
          </cell>
          <cell r="AL290" t="str">
            <v>http://www.iomega.com/jp/</v>
          </cell>
        </row>
        <row r="291">
          <cell r="A291" t="str">
            <v>0191V58501</v>
          </cell>
          <cell r="C291">
            <v>11322</v>
          </cell>
          <cell r="D291">
            <v>11774</v>
          </cell>
          <cell r="F291">
            <v>14800</v>
          </cell>
          <cell r="G291" t="str">
            <v>SP0132</v>
          </cell>
          <cell r="AL291" t="str">
            <v>http://www.jtt.ne.jp/</v>
          </cell>
        </row>
        <row r="292">
          <cell r="A292" t="str">
            <v>0189V44301</v>
          </cell>
          <cell r="C292">
            <v>16400</v>
          </cell>
          <cell r="D292">
            <v>16400</v>
          </cell>
          <cell r="F292">
            <v>24800</v>
          </cell>
          <cell r="G292" t="str">
            <v>HP0142</v>
          </cell>
          <cell r="AL292" t="str">
            <v>http://www.plextor.co.jp/</v>
          </cell>
        </row>
        <row r="293">
          <cell r="A293" t="str">
            <v>0189V63201</v>
          </cell>
          <cell r="C293">
            <v>23840</v>
          </cell>
          <cell r="D293">
            <v>24793</v>
          </cell>
          <cell r="F293">
            <v>29800</v>
          </cell>
          <cell r="G293" t="str">
            <v>SP0129</v>
          </cell>
          <cell r="AL293" t="str">
            <v>http://www.yano-el.co.jp/</v>
          </cell>
        </row>
        <row r="294">
          <cell r="A294" t="str">
            <v>0192V06301</v>
          </cell>
          <cell r="C294">
            <v>15290</v>
          </cell>
          <cell r="D294">
            <v>15290</v>
          </cell>
          <cell r="F294">
            <v>17800</v>
          </cell>
          <cell r="G294" t="str">
            <v>SP0123</v>
          </cell>
          <cell r="AL294" t="str">
            <v>http://www.logitec.co.jp/</v>
          </cell>
        </row>
        <row r="295">
          <cell r="A295" t="str">
            <v>0192V26401</v>
          </cell>
          <cell r="C295">
            <v>218900</v>
          </cell>
          <cell r="D295">
            <v>227656</v>
          </cell>
          <cell r="F295">
            <v>331800</v>
          </cell>
          <cell r="G295" t="str">
            <v>SP0143</v>
          </cell>
          <cell r="J295" t="str">
            <v>1</v>
          </cell>
          <cell r="AL295" t="str">
            <v>http://www.adtx.com/</v>
          </cell>
        </row>
        <row r="296">
          <cell r="A296" t="str">
            <v>0192V26501</v>
          </cell>
          <cell r="C296">
            <v>273900</v>
          </cell>
          <cell r="D296">
            <v>284856</v>
          </cell>
          <cell r="F296">
            <v>415000</v>
          </cell>
          <cell r="G296" t="str">
            <v>SP0143</v>
          </cell>
          <cell r="J296" t="str">
            <v>1</v>
          </cell>
          <cell r="AL296" t="str">
            <v>http://www.adtx.com/</v>
          </cell>
        </row>
        <row r="297">
          <cell r="A297" t="str">
            <v>0192V26601</v>
          </cell>
          <cell r="C297">
            <v>328900</v>
          </cell>
          <cell r="D297">
            <v>342056</v>
          </cell>
          <cell r="F297">
            <v>498000</v>
          </cell>
          <cell r="G297" t="str">
            <v>SP0142</v>
          </cell>
          <cell r="J297" t="str">
            <v>1</v>
          </cell>
          <cell r="AL297" t="str">
            <v>http://www.adtx.com/</v>
          </cell>
        </row>
        <row r="298">
          <cell r="A298" t="str">
            <v>0192V26701</v>
          </cell>
          <cell r="C298">
            <v>632500</v>
          </cell>
          <cell r="D298">
            <v>657800</v>
          </cell>
          <cell r="F298">
            <v>958300</v>
          </cell>
          <cell r="G298" t="str">
            <v>SP0142</v>
          </cell>
          <cell r="J298" t="str">
            <v>1</v>
          </cell>
          <cell r="AL298" t="str">
            <v>http://www.adtx.com/</v>
          </cell>
        </row>
        <row r="299">
          <cell r="A299" t="str">
            <v>0192V26801</v>
          </cell>
          <cell r="C299">
            <v>1045000</v>
          </cell>
          <cell r="D299">
            <v>1086800</v>
          </cell>
          <cell r="F299">
            <v>1583300</v>
          </cell>
          <cell r="G299" t="str">
            <v>SP0142</v>
          </cell>
          <cell r="J299" t="str">
            <v>1</v>
          </cell>
          <cell r="AL299" t="str">
            <v>http://www.adtx.com/</v>
          </cell>
        </row>
        <row r="300">
          <cell r="A300" t="str">
            <v>0192V96601</v>
          </cell>
          <cell r="C300">
            <v>273900</v>
          </cell>
          <cell r="D300">
            <v>273900</v>
          </cell>
          <cell r="F300">
            <v>398000</v>
          </cell>
          <cell r="G300" t="str">
            <v>SP0140</v>
          </cell>
          <cell r="J300" t="str">
            <v>1</v>
          </cell>
          <cell r="AL300" t="str">
            <v>http://www.adtx.com/</v>
          </cell>
        </row>
        <row r="301">
          <cell r="A301" t="str">
            <v>0192V96701</v>
          </cell>
          <cell r="C301">
            <v>328900</v>
          </cell>
          <cell r="D301">
            <v>328900</v>
          </cell>
          <cell r="F301">
            <v>478000</v>
          </cell>
          <cell r="G301" t="str">
            <v>SP0140</v>
          </cell>
          <cell r="J301" t="str">
            <v>1</v>
          </cell>
          <cell r="AL301" t="str">
            <v>http://www.adtx.com/</v>
          </cell>
        </row>
        <row r="302">
          <cell r="A302" t="str">
            <v>0193V45701</v>
          </cell>
          <cell r="C302">
            <v>4310</v>
          </cell>
          <cell r="D302">
            <v>4310</v>
          </cell>
          <cell r="F302">
            <v>5400</v>
          </cell>
          <cell r="G302" t="str">
            <v>HP0129</v>
          </cell>
          <cell r="J302" t="str">
            <v>1</v>
          </cell>
          <cell r="AL302" t="str">
            <v>http://www.adaptec.co.jp/</v>
          </cell>
        </row>
        <row r="303">
          <cell r="A303" t="str">
            <v>0194V08501</v>
          </cell>
          <cell r="C303">
            <v>17982</v>
          </cell>
          <cell r="D303">
            <v>17600</v>
          </cell>
          <cell r="F303">
            <v>22800</v>
          </cell>
          <cell r="G303" t="str">
            <v>HP0134</v>
          </cell>
          <cell r="J303" t="str">
            <v>1</v>
          </cell>
          <cell r="AL303" t="str">
            <v>http://www.melcoinc.co.jp/</v>
          </cell>
        </row>
        <row r="304">
          <cell r="A304" t="str">
            <v>0196V80101</v>
          </cell>
          <cell r="C304">
            <v>2950</v>
          </cell>
          <cell r="D304">
            <v>2950</v>
          </cell>
          <cell r="F304">
            <v>3680</v>
          </cell>
          <cell r="G304" t="str">
            <v>HP0128</v>
          </cell>
          <cell r="AL304" t="str">
            <v>http://www.sandisk.co.jp/</v>
          </cell>
        </row>
        <row r="305">
          <cell r="A305" t="str">
            <v>0196V80001</v>
          </cell>
          <cell r="C305">
            <v>1750</v>
          </cell>
          <cell r="D305">
            <v>1750</v>
          </cell>
          <cell r="F305">
            <v>2180</v>
          </cell>
          <cell r="G305" t="str">
            <v>SP0128</v>
          </cell>
          <cell r="AL305" t="str">
            <v>http://www.sandisk.co.jp/</v>
          </cell>
        </row>
        <row r="306">
          <cell r="A306" t="str">
            <v>0196V80201</v>
          </cell>
          <cell r="C306">
            <v>5190</v>
          </cell>
          <cell r="D306">
            <v>5190</v>
          </cell>
          <cell r="F306">
            <v>6480</v>
          </cell>
          <cell r="G306" t="str">
            <v>HP0128</v>
          </cell>
          <cell r="J306" t="str">
            <v>1</v>
          </cell>
          <cell r="AL306" t="str">
            <v>http://www.sandisk.co.jp/</v>
          </cell>
        </row>
        <row r="307">
          <cell r="A307" t="str">
            <v>0196V80301</v>
          </cell>
          <cell r="C307">
            <v>5830</v>
          </cell>
          <cell r="D307">
            <v>5830</v>
          </cell>
          <cell r="F307">
            <v>7280</v>
          </cell>
          <cell r="G307" t="str">
            <v>HP0128</v>
          </cell>
          <cell r="AL307" t="str">
            <v>http://www.sandisk.co.jp/</v>
          </cell>
        </row>
        <row r="308">
          <cell r="A308" t="str">
            <v>0196V80401</v>
          </cell>
          <cell r="C308">
            <v>46530</v>
          </cell>
          <cell r="D308">
            <v>48391</v>
          </cell>
          <cell r="F308">
            <v>54800</v>
          </cell>
          <cell r="G308" t="str">
            <v>SP0124</v>
          </cell>
          <cell r="J308" t="str">
            <v>1</v>
          </cell>
          <cell r="AL308" t="str">
            <v>http://www.logitec.co.jp/</v>
          </cell>
        </row>
        <row r="309">
          <cell r="A309" t="str">
            <v>0247V16901</v>
          </cell>
          <cell r="C309">
            <v>16900</v>
          </cell>
          <cell r="D309">
            <v>16900</v>
          </cell>
          <cell r="F309">
            <v>19800</v>
          </cell>
          <cell r="G309" t="str">
            <v>HP0123</v>
          </cell>
          <cell r="J309" t="str">
            <v>1</v>
          </cell>
          <cell r="AL309" t="str">
            <v>http://www.logitec.co.jp/</v>
          </cell>
        </row>
        <row r="310">
          <cell r="A310" t="str">
            <v>0198V47001</v>
          </cell>
          <cell r="C310">
            <v>11322</v>
          </cell>
          <cell r="D310">
            <v>11774</v>
          </cell>
          <cell r="F310">
            <v>14800</v>
          </cell>
          <cell r="G310" t="str">
            <v>SP0132</v>
          </cell>
          <cell r="AL310" t="str">
            <v>http://www.mds2000.co.jp/</v>
          </cell>
        </row>
        <row r="311">
          <cell r="A311" t="str">
            <v>0199V48201</v>
          </cell>
          <cell r="C311">
            <v>5030</v>
          </cell>
          <cell r="D311">
            <v>5030</v>
          </cell>
          <cell r="F311">
            <v>5900</v>
          </cell>
          <cell r="G311" t="str">
            <v>HP0123</v>
          </cell>
          <cell r="J311" t="str">
            <v>1</v>
          </cell>
          <cell r="AL311" t="str">
            <v>http://www.logitec.co.jp/</v>
          </cell>
        </row>
        <row r="312">
          <cell r="A312" t="str">
            <v>0199V48101</v>
          </cell>
          <cell r="C312">
            <v>25360</v>
          </cell>
          <cell r="D312">
            <v>25360</v>
          </cell>
          <cell r="F312">
            <v>29800</v>
          </cell>
          <cell r="G312" t="str">
            <v>HP0123</v>
          </cell>
          <cell r="AL312" t="str">
            <v>http://www.logitec.co.jp/</v>
          </cell>
        </row>
        <row r="313">
          <cell r="A313" t="str">
            <v>0199V48301</v>
          </cell>
          <cell r="C313">
            <v>19450</v>
          </cell>
          <cell r="D313">
            <v>19450</v>
          </cell>
          <cell r="F313">
            <v>22800</v>
          </cell>
          <cell r="G313" t="str">
            <v>HP0123</v>
          </cell>
          <cell r="AL313" t="str">
            <v>http://www.logitec.co.jp/</v>
          </cell>
        </row>
        <row r="314">
          <cell r="A314" t="str">
            <v>0201V29201</v>
          </cell>
          <cell r="C314">
            <v>3130</v>
          </cell>
          <cell r="D314">
            <v>3130</v>
          </cell>
          <cell r="F314">
            <v>4000</v>
          </cell>
          <cell r="G314" t="str">
            <v>HP0130</v>
          </cell>
          <cell r="AL314" t="str">
            <v>http://www.adaptec.co.jp/</v>
          </cell>
        </row>
        <row r="315">
          <cell r="A315" t="str">
            <v>0201V40201</v>
          </cell>
          <cell r="C315">
            <v>75850</v>
          </cell>
          <cell r="D315">
            <v>75850</v>
          </cell>
          <cell r="F315">
            <v>99800</v>
          </cell>
          <cell r="G315" t="str">
            <v>HP0132</v>
          </cell>
          <cell r="AL315" t="str">
            <v>http://www.yano-el.co.jp/</v>
          </cell>
        </row>
        <row r="316">
          <cell r="A316" t="str">
            <v>0201V29301</v>
          </cell>
          <cell r="C316">
            <v>4500</v>
          </cell>
          <cell r="D316">
            <v>4500</v>
          </cell>
          <cell r="F316">
            <v>5700</v>
          </cell>
          <cell r="G316" t="str">
            <v>HP0130</v>
          </cell>
          <cell r="AL316" t="str">
            <v>http://www.adaptec.co.jp/</v>
          </cell>
        </row>
        <row r="317">
          <cell r="A317" t="str">
            <v>0202V08101</v>
          </cell>
          <cell r="C317">
            <v>21350</v>
          </cell>
          <cell r="D317">
            <v>22204</v>
          </cell>
          <cell r="F317">
            <v>25800</v>
          </cell>
          <cell r="G317" t="str">
            <v>SP0126</v>
          </cell>
          <cell r="J317" t="str">
            <v>1</v>
          </cell>
          <cell r="AL317" t="str">
            <v>http://www.olympus.co.jp/</v>
          </cell>
        </row>
        <row r="318">
          <cell r="A318" t="str">
            <v>0202V20301</v>
          </cell>
          <cell r="C318">
            <v>23100</v>
          </cell>
          <cell r="D318">
            <v>24024</v>
          </cell>
          <cell r="F318">
            <v>27800</v>
          </cell>
          <cell r="G318" t="str">
            <v>SP0125</v>
          </cell>
          <cell r="AL318" t="str">
            <v>http://www.olympus.co.jp/</v>
          </cell>
        </row>
        <row r="319">
          <cell r="A319" t="str">
            <v>0202V80201</v>
          </cell>
          <cell r="C319">
            <v>17290</v>
          </cell>
          <cell r="D319">
            <v>17981</v>
          </cell>
          <cell r="F319">
            <v>22800</v>
          </cell>
          <cell r="G319" t="str">
            <v>SP0133</v>
          </cell>
          <cell r="J319" t="str">
            <v>1</v>
          </cell>
          <cell r="AL319" t="str">
            <v>http://www.iomega.com/jp/</v>
          </cell>
        </row>
        <row r="320">
          <cell r="A320" t="str">
            <v>0204V43801</v>
          </cell>
          <cell r="C320">
            <v>31850</v>
          </cell>
          <cell r="D320">
            <v>31850</v>
          </cell>
          <cell r="F320">
            <v>39800</v>
          </cell>
          <cell r="G320" t="str">
            <v>HP0128</v>
          </cell>
          <cell r="J320" t="str">
            <v>1</v>
          </cell>
          <cell r="AL320" t="str">
            <v>http://www.sandisk.co.jp/</v>
          </cell>
        </row>
        <row r="321">
          <cell r="A321" t="str">
            <v>0204V60701</v>
          </cell>
          <cell r="C321">
            <v>33790</v>
          </cell>
          <cell r="D321">
            <v>33790</v>
          </cell>
          <cell r="F321">
            <v>39800</v>
          </cell>
          <cell r="G321" t="str">
            <v>HP0124</v>
          </cell>
          <cell r="J321" t="str">
            <v>1</v>
          </cell>
          <cell r="AL321" t="str">
            <v>http://www.logitec.co.jp/</v>
          </cell>
        </row>
        <row r="322">
          <cell r="A322" t="str">
            <v>0205V02901</v>
          </cell>
          <cell r="C322">
            <v>19734</v>
          </cell>
          <cell r="D322">
            <v>19734</v>
          </cell>
          <cell r="F322">
            <v>22800</v>
          </cell>
          <cell r="G322" t="str">
            <v>HP0122</v>
          </cell>
          <cell r="J322" t="str">
            <v>1</v>
          </cell>
          <cell r="AL322" t="str">
            <v>http://www.logitec.co.jp/</v>
          </cell>
        </row>
        <row r="323">
          <cell r="A323" t="str">
            <v>0205V27601</v>
          </cell>
          <cell r="C323">
            <v>14652</v>
          </cell>
          <cell r="D323">
            <v>14652</v>
          </cell>
          <cell r="F323">
            <v>18400</v>
          </cell>
          <cell r="G323" t="str">
            <v>HP0133</v>
          </cell>
          <cell r="J323" t="str">
            <v>1</v>
          </cell>
          <cell r="AL323" t="str">
            <v>http://www.melcoinc.co.jp/</v>
          </cell>
        </row>
        <row r="324">
          <cell r="A324" t="str">
            <v>0206V46301</v>
          </cell>
          <cell r="C324">
            <v>15870</v>
          </cell>
          <cell r="D324">
            <v>15870</v>
          </cell>
          <cell r="F324">
            <v>18800</v>
          </cell>
          <cell r="G324" t="str">
            <v>HP0124</v>
          </cell>
          <cell r="J324" t="str">
            <v>1</v>
          </cell>
          <cell r="AL324" t="str">
            <v>http://www.logitec.co.jp/</v>
          </cell>
        </row>
        <row r="325">
          <cell r="A325" t="str">
            <v>0206V72001</v>
          </cell>
          <cell r="C325">
            <v>1386</v>
          </cell>
          <cell r="D325">
            <v>2086</v>
          </cell>
          <cell r="F325">
            <v>2800</v>
          </cell>
          <cell r="G325" t="str">
            <v>HP0134</v>
          </cell>
          <cell r="AL325" t="str">
            <v>http://www.matsushita.co.jp/</v>
          </cell>
        </row>
        <row r="326">
          <cell r="A326" t="str">
            <v>0206V72201</v>
          </cell>
          <cell r="C326">
            <v>826</v>
          </cell>
          <cell r="D326">
            <v>1441</v>
          </cell>
          <cell r="F326">
            <v>1980</v>
          </cell>
          <cell r="G326" t="str">
            <v>SP0139</v>
          </cell>
          <cell r="AL326" t="str">
            <v>http://www.matsushita.co.jp/</v>
          </cell>
        </row>
        <row r="327">
          <cell r="A327" t="str">
            <v>0207V07801</v>
          </cell>
          <cell r="C327">
            <v>4070</v>
          </cell>
          <cell r="D327">
            <v>4070</v>
          </cell>
          <cell r="F327">
            <v>5110</v>
          </cell>
          <cell r="G327" t="str">
            <v>HP0133</v>
          </cell>
          <cell r="AL327" t="str">
            <v>http://www.melcoinc.co.jp/</v>
          </cell>
        </row>
        <row r="328">
          <cell r="A328" t="str">
            <v>0207V93201</v>
          </cell>
          <cell r="C328">
            <v>17160</v>
          </cell>
          <cell r="D328">
            <v>17160</v>
          </cell>
          <cell r="F328">
            <v>19800</v>
          </cell>
          <cell r="G328" t="str">
            <v>HP0122</v>
          </cell>
          <cell r="J328" t="str">
            <v>1</v>
          </cell>
          <cell r="AL328" t="str">
            <v>http://www.logitec.co.jp/</v>
          </cell>
        </row>
        <row r="329">
          <cell r="A329" t="str">
            <v>0208V44501</v>
          </cell>
          <cell r="C329">
            <v>4070</v>
          </cell>
          <cell r="D329">
            <v>4070</v>
          </cell>
          <cell r="F329">
            <v>5050</v>
          </cell>
          <cell r="G329" t="str">
            <v>HP0132</v>
          </cell>
          <cell r="AL329" t="str">
            <v>http://www.melcoinc.co.jp/</v>
          </cell>
        </row>
        <row r="330">
          <cell r="A330" t="str">
            <v>0209V65901</v>
          </cell>
          <cell r="C330">
            <v>12210</v>
          </cell>
          <cell r="D330">
            <v>12210</v>
          </cell>
          <cell r="F330">
            <v>14900</v>
          </cell>
          <cell r="G330" t="str">
            <v>HP0131</v>
          </cell>
          <cell r="J330" t="str">
            <v>1</v>
          </cell>
          <cell r="AL330" t="str">
            <v>http://www.melcoinc.co.jp/</v>
          </cell>
        </row>
        <row r="331">
          <cell r="A331" t="str">
            <v>0209V97801</v>
          </cell>
          <cell r="C331">
            <v>17612</v>
          </cell>
          <cell r="D331">
            <v>17612</v>
          </cell>
          <cell r="F331">
            <v>22100</v>
          </cell>
          <cell r="G331" t="str">
            <v>HP0133</v>
          </cell>
          <cell r="J331" t="str">
            <v>1</v>
          </cell>
          <cell r="AL331" t="str">
            <v>http://www.melcoinc.co.jp/</v>
          </cell>
        </row>
        <row r="332">
          <cell r="A332" t="str">
            <v>0209V66101</v>
          </cell>
          <cell r="C332">
            <v>17760</v>
          </cell>
          <cell r="D332">
            <v>17760</v>
          </cell>
          <cell r="F332">
            <v>22000</v>
          </cell>
          <cell r="G332" t="str">
            <v>HP0132</v>
          </cell>
          <cell r="J332" t="str">
            <v>1</v>
          </cell>
          <cell r="AL332" t="str">
            <v>http://www.melcoinc.co.jp/</v>
          </cell>
        </row>
        <row r="333">
          <cell r="A333" t="str">
            <v>0210V25001</v>
          </cell>
          <cell r="C333">
            <v>4440</v>
          </cell>
          <cell r="D333">
            <v>4440</v>
          </cell>
          <cell r="F333">
            <v>5300</v>
          </cell>
          <cell r="G333" t="str">
            <v>HP0129</v>
          </cell>
          <cell r="J333" t="str">
            <v>1</v>
          </cell>
          <cell r="AL333" t="str">
            <v>http://www.melcoinc.co.jp/</v>
          </cell>
        </row>
        <row r="334">
          <cell r="A334" t="str">
            <v>0213V42401</v>
          </cell>
          <cell r="C334">
            <v>1045000</v>
          </cell>
          <cell r="D334">
            <v>1045000</v>
          </cell>
          <cell r="F334">
            <v>1520000</v>
          </cell>
          <cell r="G334" t="str">
            <v>HP0140</v>
          </cell>
          <cell r="J334" t="str">
            <v>1</v>
          </cell>
          <cell r="AL334" t="str">
            <v>http://www.adtx.com/</v>
          </cell>
        </row>
        <row r="335">
          <cell r="A335" t="str">
            <v>0214V00601</v>
          </cell>
          <cell r="C335">
            <v>4480</v>
          </cell>
          <cell r="D335">
            <v>4480</v>
          </cell>
          <cell r="F335">
            <v>5280</v>
          </cell>
          <cell r="G335" t="str">
            <v>HP0124</v>
          </cell>
          <cell r="AL335" t="str">
            <v>http://www.logitec.co.jp/</v>
          </cell>
        </row>
        <row r="336">
          <cell r="A336" t="str">
            <v>0214V35901</v>
          </cell>
          <cell r="C336">
            <v>16132</v>
          </cell>
          <cell r="D336">
            <v>16132</v>
          </cell>
          <cell r="F336">
            <v>20200</v>
          </cell>
          <cell r="G336" t="str">
            <v>HP0133</v>
          </cell>
          <cell r="J336" t="str">
            <v>1</v>
          </cell>
          <cell r="AL336" t="str">
            <v>http://www.melcoinc.co.jp/</v>
          </cell>
        </row>
        <row r="337">
          <cell r="A337" t="str">
            <v>0215V57001</v>
          </cell>
          <cell r="C337">
            <v>11400</v>
          </cell>
          <cell r="D337">
            <v>11400</v>
          </cell>
          <cell r="F337">
            <v>24800</v>
          </cell>
          <cell r="G337" t="str">
            <v>HP0139</v>
          </cell>
          <cell r="AL337" t="str">
            <v>http://www.plextor.co.jp/</v>
          </cell>
        </row>
        <row r="338">
          <cell r="A338" t="str">
            <v>0217V60201</v>
          </cell>
          <cell r="C338">
            <v>21130</v>
          </cell>
          <cell r="D338">
            <v>21130</v>
          </cell>
          <cell r="F338">
            <v>27800</v>
          </cell>
          <cell r="G338" t="str">
            <v>HP0132</v>
          </cell>
          <cell r="AL338" t="str">
            <v>http://www.yano-el.co.jp/</v>
          </cell>
        </row>
        <row r="339">
          <cell r="A339" t="str">
            <v>0217V59701</v>
          </cell>
          <cell r="C339">
            <v>30250</v>
          </cell>
          <cell r="D339">
            <v>30250</v>
          </cell>
          <cell r="F339">
            <v>39800</v>
          </cell>
          <cell r="G339" t="str">
            <v>HP0132</v>
          </cell>
          <cell r="J339" t="str">
            <v>1</v>
          </cell>
          <cell r="AL339" t="str">
            <v>http://www.yano-el.co.jp/</v>
          </cell>
        </row>
        <row r="340">
          <cell r="A340" t="str">
            <v>0217V60001</v>
          </cell>
          <cell r="C340">
            <v>30250</v>
          </cell>
          <cell r="D340">
            <v>30250</v>
          </cell>
          <cell r="F340">
            <v>39800</v>
          </cell>
          <cell r="G340" t="str">
            <v>SP0127</v>
          </cell>
          <cell r="AL340" t="str">
            <v>http://www.yano-el.co.jp/</v>
          </cell>
        </row>
        <row r="341">
          <cell r="A341" t="str">
            <v>0217V60101</v>
          </cell>
          <cell r="C341">
            <v>22650</v>
          </cell>
          <cell r="D341">
            <v>22650</v>
          </cell>
          <cell r="F341">
            <v>29800</v>
          </cell>
          <cell r="G341" t="str">
            <v>SP0127</v>
          </cell>
          <cell r="AL341" t="str">
            <v>http://www.yano-el.co.jp/</v>
          </cell>
        </row>
        <row r="342">
          <cell r="A342" t="str">
            <v>0219V37001</v>
          </cell>
          <cell r="C342">
            <v>41160</v>
          </cell>
          <cell r="D342">
            <v>41160</v>
          </cell>
          <cell r="F342">
            <v>49800</v>
          </cell>
          <cell r="G342" t="str">
            <v>HP0126</v>
          </cell>
          <cell r="J342" t="str">
            <v>1</v>
          </cell>
          <cell r="AL342" t="str">
            <v>http://www.olympus.co.jp/</v>
          </cell>
        </row>
        <row r="343">
          <cell r="A343" t="str">
            <v>0219V37201</v>
          </cell>
          <cell r="C343">
            <v>37027</v>
          </cell>
          <cell r="D343">
            <v>37027</v>
          </cell>
          <cell r="F343">
            <v>44800</v>
          </cell>
          <cell r="G343" t="str">
            <v>HP0126</v>
          </cell>
          <cell r="J343" t="str">
            <v>1</v>
          </cell>
          <cell r="AL343" t="str">
            <v>http://www.olympus.co.jp/</v>
          </cell>
        </row>
        <row r="344">
          <cell r="A344" t="str">
            <v>0219V36701</v>
          </cell>
          <cell r="C344">
            <v>14230</v>
          </cell>
          <cell r="D344">
            <v>14230</v>
          </cell>
          <cell r="F344">
            <v>16800</v>
          </cell>
          <cell r="G344" t="str">
            <v>HP0124</v>
          </cell>
          <cell r="J344" t="str">
            <v>1</v>
          </cell>
          <cell r="AL344" t="str">
            <v>http://www.logitec.co.jp/</v>
          </cell>
        </row>
        <row r="345">
          <cell r="A345" t="str">
            <v>0219V36901</v>
          </cell>
          <cell r="C345">
            <v>13460</v>
          </cell>
          <cell r="D345">
            <v>13460</v>
          </cell>
          <cell r="F345">
            <v>16000</v>
          </cell>
          <cell r="G345" t="str">
            <v>HP0124</v>
          </cell>
          <cell r="J345" t="str">
            <v>1</v>
          </cell>
          <cell r="AL345" t="str">
            <v>http://www.logitec.co.jp/</v>
          </cell>
        </row>
        <row r="346">
          <cell r="A346" t="str">
            <v>0219V94501</v>
          </cell>
          <cell r="C346">
            <v>21130</v>
          </cell>
          <cell r="D346">
            <v>21130</v>
          </cell>
          <cell r="F346">
            <v>27800</v>
          </cell>
          <cell r="G346" t="str">
            <v>SP0127</v>
          </cell>
          <cell r="AL346" t="str">
            <v>http://www.yano-el.co.jp/</v>
          </cell>
        </row>
        <row r="347">
          <cell r="A347" t="str">
            <v>0236V24701</v>
          </cell>
          <cell r="C347">
            <v>29590</v>
          </cell>
          <cell r="D347">
            <v>29590</v>
          </cell>
          <cell r="F347">
            <v>34800</v>
          </cell>
          <cell r="G347" t="str">
            <v>HP0123</v>
          </cell>
          <cell r="J347" t="str">
            <v>1</v>
          </cell>
          <cell r="AL347" t="str">
            <v>http://www.logitec.co.jp/</v>
          </cell>
        </row>
        <row r="348">
          <cell r="A348" t="str">
            <v>0221V30801</v>
          </cell>
          <cell r="C348">
            <v>1320</v>
          </cell>
          <cell r="D348">
            <v>1320</v>
          </cell>
          <cell r="F348">
            <v>1650</v>
          </cell>
          <cell r="G348" t="str">
            <v>HP0129</v>
          </cell>
          <cell r="J348" t="str">
            <v>1</v>
          </cell>
          <cell r="AL348" t="str">
            <v>http://www.m-infotec.co.jp</v>
          </cell>
        </row>
        <row r="349">
          <cell r="A349" t="str">
            <v>0221V30901</v>
          </cell>
          <cell r="C349">
            <v>2550</v>
          </cell>
          <cell r="D349">
            <v>2550</v>
          </cell>
          <cell r="F349">
            <v>3180</v>
          </cell>
          <cell r="G349" t="str">
            <v>HP0128</v>
          </cell>
          <cell r="J349" t="str">
            <v>1</v>
          </cell>
          <cell r="AL349" t="str">
            <v>http://www.m-infotec.co.jp</v>
          </cell>
        </row>
        <row r="350">
          <cell r="A350" t="str">
            <v>0221V31001</v>
          </cell>
          <cell r="C350">
            <v>5990</v>
          </cell>
          <cell r="D350">
            <v>5990</v>
          </cell>
          <cell r="F350">
            <v>7480</v>
          </cell>
          <cell r="G350" t="str">
            <v>HP0128</v>
          </cell>
          <cell r="J350" t="str">
            <v>1</v>
          </cell>
          <cell r="AL350" t="str">
            <v>http://www.m-infotec.co.jp</v>
          </cell>
        </row>
        <row r="351">
          <cell r="A351" t="str">
            <v>0221V29001</v>
          </cell>
          <cell r="C351">
            <v>3416</v>
          </cell>
          <cell r="D351">
            <v>3416</v>
          </cell>
          <cell r="F351">
            <v>4210</v>
          </cell>
          <cell r="G351" t="str">
            <v>HP0131</v>
          </cell>
          <cell r="AL351" t="str">
            <v>http://www.melcoinc.co.jp/</v>
          </cell>
        </row>
        <row r="352">
          <cell r="A352" t="str">
            <v>0222V60501</v>
          </cell>
          <cell r="C352">
            <v>41190</v>
          </cell>
          <cell r="D352">
            <v>41190</v>
          </cell>
          <cell r="F352">
            <v>52800</v>
          </cell>
          <cell r="G352" t="str">
            <v>HP0131</v>
          </cell>
          <cell r="AL352" t="str">
            <v>http://www.yano-el.co.jp/</v>
          </cell>
        </row>
        <row r="353">
          <cell r="A353" t="str">
            <v>0222V60601</v>
          </cell>
          <cell r="C353">
            <v>27500</v>
          </cell>
          <cell r="D353">
            <v>27500</v>
          </cell>
          <cell r="F353">
            <v>34800</v>
          </cell>
          <cell r="G353" t="str">
            <v>HP0130</v>
          </cell>
          <cell r="AL353" t="str">
            <v>http://www.yano-el.co.jp/</v>
          </cell>
        </row>
        <row r="354">
          <cell r="A354" t="str">
            <v>0222V60701</v>
          </cell>
          <cell r="C354">
            <v>24930</v>
          </cell>
          <cell r="D354">
            <v>24930</v>
          </cell>
          <cell r="F354">
            <v>32800</v>
          </cell>
          <cell r="G354" t="str">
            <v>SP0127</v>
          </cell>
          <cell r="AL354" t="str">
            <v>http://www.yano-el.co.jp/</v>
          </cell>
        </row>
        <row r="355">
          <cell r="A355" t="str">
            <v>0222V60801</v>
          </cell>
          <cell r="C355">
            <v>22650</v>
          </cell>
          <cell r="D355">
            <v>22650</v>
          </cell>
          <cell r="F355">
            <v>29800</v>
          </cell>
          <cell r="G355" t="str">
            <v>SP0127</v>
          </cell>
          <cell r="AL355" t="str">
            <v>http://www.yano-el.co.jp/</v>
          </cell>
        </row>
        <row r="356">
          <cell r="A356" t="str">
            <v>0222V60901</v>
          </cell>
          <cell r="C356">
            <v>30250</v>
          </cell>
          <cell r="D356">
            <v>30250</v>
          </cell>
          <cell r="F356">
            <v>39800</v>
          </cell>
          <cell r="G356" t="str">
            <v>SP0127</v>
          </cell>
          <cell r="AL356" t="str">
            <v>http://www.yano-el.co.jp/</v>
          </cell>
        </row>
        <row r="357">
          <cell r="A357" t="str">
            <v>0226V46101</v>
          </cell>
          <cell r="C357">
            <v>14990</v>
          </cell>
          <cell r="D357">
            <v>14990</v>
          </cell>
          <cell r="F357">
            <v>17800</v>
          </cell>
          <cell r="G357" t="str">
            <v>HP0124</v>
          </cell>
          <cell r="J357" t="str">
            <v>1</v>
          </cell>
          <cell r="AL357" t="str">
            <v>http://www.logitec.co.jp/</v>
          </cell>
        </row>
        <row r="358">
          <cell r="A358" t="str">
            <v>0226V44901</v>
          </cell>
          <cell r="C358">
            <v>35520</v>
          </cell>
          <cell r="D358">
            <v>35520</v>
          </cell>
          <cell r="F358">
            <v>42000</v>
          </cell>
          <cell r="G358" t="str">
            <v>HP0124</v>
          </cell>
          <cell r="J358" t="str">
            <v>1</v>
          </cell>
          <cell r="AL358" t="str">
            <v>http://www.logitec.co.jp/</v>
          </cell>
        </row>
        <row r="359">
          <cell r="A359" t="str">
            <v>0226V45001</v>
          </cell>
          <cell r="C359">
            <v>33790</v>
          </cell>
          <cell r="D359">
            <v>33790</v>
          </cell>
          <cell r="F359">
            <v>39800</v>
          </cell>
          <cell r="G359" t="str">
            <v>HP0124</v>
          </cell>
          <cell r="J359" t="str">
            <v>1</v>
          </cell>
          <cell r="AL359" t="str">
            <v>http://www.logitec.co.jp/</v>
          </cell>
        </row>
        <row r="360">
          <cell r="A360" t="str">
            <v>0226V44201</v>
          </cell>
          <cell r="C360">
            <v>6800</v>
          </cell>
          <cell r="D360">
            <v>6800</v>
          </cell>
          <cell r="F360">
            <v>8900</v>
          </cell>
          <cell r="G360" t="str">
            <v>HP0132</v>
          </cell>
          <cell r="J360" t="str">
            <v>1</v>
          </cell>
          <cell r="AL360" t="str">
            <v>http://www.imation.co.jp/</v>
          </cell>
        </row>
        <row r="361">
          <cell r="A361" t="str">
            <v>0228V34701</v>
          </cell>
          <cell r="C361">
            <v>21130</v>
          </cell>
          <cell r="D361">
            <v>21130</v>
          </cell>
          <cell r="F361">
            <v>27800</v>
          </cell>
          <cell r="G361" t="str">
            <v>HP0132</v>
          </cell>
          <cell r="AL361" t="str">
            <v>http://www.yano-el.co.jp/</v>
          </cell>
        </row>
        <row r="362">
          <cell r="A362" t="str">
            <v>0242V45001</v>
          </cell>
          <cell r="C362">
            <v>2000</v>
          </cell>
          <cell r="D362">
            <v>2000</v>
          </cell>
          <cell r="F362">
            <v>2780</v>
          </cell>
          <cell r="G362" t="str">
            <v>SP0130</v>
          </cell>
          <cell r="AL362" t="str">
            <v>http://www.princeton.co.jp/new_site/index1.html</v>
          </cell>
        </row>
        <row r="363">
          <cell r="A363" t="str">
            <v>0231V66001</v>
          </cell>
          <cell r="C363">
            <v>13110</v>
          </cell>
          <cell r="D363">
            <v>13110</v>
          </cell>
          <cell r="F363">
            <v>15400</v>
          </cell>
          <cell r="G363" t="str">
            <v>HP0123</v>
          </cell>
          <cell r="AL363" t="str">
            <v>http://www.logitec.co.jp/</v>
          </cell>
        </row>
        <row r="364">
          <cell r="A364" t="str">
            <v>0231V66101</v>
          </cell>
          <cell r="C364">
            <v>17250</v>
          </cell>
          <cell r="D364">
            <v>17250</v>
          </cell>
          <cell r="F364">
            <v>20800</v>
          </cell>
          <cell r="G364" t="str">
            <v>HP0126</v>
          </cell>
          <cell r="AL364" t="str">
            <v>http://www.logitec.co.jp/</v>
          </cell>
        </row>
        <row r="365">
          <cell r="A365" t="str">
            <v>0234V96801</v>
          </cell>
          <cell r="C365">
            <v>2324</v>
          </cell>
          <cell r="D365">
            <v>2324</v>
          </cell>
          <cell r="F365">
            <v>2870</v>
          </cell>
          <cell r="G365" t="str">
            <v>HP0132</v>
          </cell>
          <cell r="AL365" t="str">
            <v>http://www.melcoinc.co.jp/</v>
          </cell>
        </row>
        <row r="366">
          <cell r="A366" t="str">
            <v>0250V14901</v>
          </cell>
          <cell r="C366">
            <v>30250</v>
          </cell>
          <cell r="D366">
            <v>30250</v>
          </cell>
          <cell r="F366">
            <v>37800</v>
          </cell>
          <cell r="G366" t="str">
            <v>HP0128</v>
          </cell>
          <cell r="AL366" t="str">
            <v>http://www.yano-el.co.jp/</v>
          </cell>
        </row>
        <row r="367">
          <cell r="A367" t="str">
            <v>0235V86201</v>
          </cell>
          <cell r="C367">
            <v>19610</v>
          </cell>
          <cell r="D367">
            <v>19610</v>
          </cell>
          <cell r="F367">
            <v>25100</v>
          </cell>
          <cell r="G367" t="str">
            <v>HP0134</v>
          </cell>
          <cell r="AL367" t="str">
            <v>http://www.melcoinc.co.jp/</v>
          </cell>
        </row>
        <row r="368">
          <cell r="A368" t="str">
            <v>0236V24601</v>
          </cell>
          <cell r="C368">
            <v>33820</v>
          </cell>
          <cell r="D368">
            <v>33820</v>
          </cell>
          <cell r="F368">
            <v>39800</v>
          </cell>
          <cell r="G368" t="str">
            <v>HP0124</v>
          </cell>
          <cell r="J368" t="str">
            <v>1</v>
          </cell>
          <cell r="AL368" t="str">
            <v>http://www.logitec.co.jp/</v>
          </cell>
        </row>
        <row r="369">
          <cell r="A369" t="str">
            <v>0236V24801</v>
          </cell>
          <cell r="C369">
            <v>30360</v>
          </cell>
          <cell r="D369">
            <v>30360</v>
          </cell>
          <cell r="F369">
            <v>35800</v>
          </cell>
          <cell r="G369" t="str">
            <v>HP0124</v>
          </cell>
          <cell r="J369" t="str">
            <v>1</v>
          </cell>
          <cell r="AL369" t="str">
            <v>http://www.logitec.co.jp/</v>
          </cell>
        </row>
        <row r="370">
          <cell r="A370" t="str">
            <v>0239V53501</v>
          </cell>
          <cell r="C370">
            <v>23010</v>
          </cell>
          <cell r="D370">
            <v>25590</v>
          </cell>
          <cell r="F370">
            <v>32800</v>
          </cell>
          <cell r="G370" t="str">
            <v>HP0131</v>
          </cell>
          <cell r="J370" t="str">
            <v>1</v>
          </cell>
          <cell r="AL370" t="str">
            <v>http://www.matsushita.co.jp/</v>
          </cell>
        </row>
        <row r="371">
          <cell r="A371" t="str">
            <v>0242V45201</v>
          </cell>
          <cell r="C371">
            <v>2000</v>
          </cell>
          <cell r="D371">
            <v>2000</v>
          </cell>
          <cell r="F371">
            <v>2780</v>
          </cell>
          <cell r="G371" t="str">
            <v>SP0130</v>
          </cell>
          <cell r="AL371" t="str">
            <v>http://www.princeton.co.jp/new_site/index1.html</v>
          </cell>
        </row>
        <row r="372">
          <cell r="A372" t="str">
            <v>0240V50101</v>
          </cell>
          <cell r="C372">
            <v>39660</v>
          </cell>
          <cell r="D372">
            <v>39660</v>
          </cell>
          <cell r="F372">
            <v>46800</v>
          </cell>
          <cell r="G372" t="str">
            <v>HP0124</v>
          </cell>
          <cell r="J372" t="str">
            <v>1</v>
          </cell>
          <cell r="AL372" t="str">
            <v>http://www.logitec.co.jp/</v>
          </cell>
        </row>
        <row r="373">
          <cell r="A373" t="str">
            <v>0240V50001</v>
          </cell>
          <cell r="C373">
            <v>42420</v>
          </cell>
          <cell r="D373">
            <v>42420</v>
          </cell>
          <cell r="F373">
            <v>52800</v>
          </cell>
          <cell r="G373" t="str">
            <v>HP0128</v>
          </cell>
          <cell r="J373" t="str">
            <v>1</v>
          </cell>
          <cell r="AL373" t="str">
            <v>http://www.logitec.co.jp/</v>
          </cell>
        </row>
        <row r="374">
          <cell r="A374" t="str">
            <v>0240V50201</v>
          </cell>
          <cell r="C374">
            <v>4250</v>
          </cell>
          <cell r="D374">
            <v>4250</v>
          </cell>
          <cell r="F374">
            <v>5000</v>
          </cell>
          <cell r="G374" t="str">
            <v>HP0124</v>
          </cell>
          <cell r="J374" t="str">
            <v>1</v>
          </cell>
          <cell r="AL374" t="str">
            <v>http://www.logitec.co.jp/</v>
          </cell>
        </row>
        <row r="375">
          <cell r="A375" t="str">
            <v>0240V83101</v>
          </cell>
          <cell r="C375">
            <v>12210</v>
          </cell>
          <cell r="D375">
            <v>12210</v>
          </cell>
          <cell r="F375">
            <v>15400</v>
          </cell>
          <cell r="G375" t="str">
            <v>HP0133</v>
          </cell>
          <cell r="J375" t="str">
            <v>1</v>
          </cell>
          <cell r="AL375" t="str">
            <v>http://www.melcoinc.co.jp/</v>
          </cell>
        </row>
        <row r="376">
          <cell r="A376" t="str">
            <v>0240V83201</v>
          </cell>
          <cell r="C376">
            <v>10582</v>
          </cell>
          <cell r="D376">
            <v>10582</v>
          </cell>
          <cell r="F376">
            <v>13400</v>
          </cell>
          <cell r="G376" t="str">
            <v>HP0133</v>
          </cell>
          <cell r="AL376" t="str">
            <v>http://www.melcoinc.co.jp/</v>
          </cell>
        </row>
        <row r="377">
          <cell r="A377" t="str">
            <v>0244V32301</v>
          </cell>
          <cell r="C377">
            <v>23410</v>
          </cell>
          <cell r="D377">
            <v>23410</v>
          </cell>
          <cell r="F377">
            <v>30800</v>
          </cell>
          <cell r="G377" t="str">
            <v>SP0127</v>
          </cell>
          <cell r="AL377" t="str">
            <v>http://www.yano-el.co.jp/</v>
          </cell>
        </row>
        <row r="378">
          <cell r="A378" t="str">
            <v>0243V20801</v>
          </cell>
          <cell r="C378">
            <v>32930</v>
          </cell>
          <cell r="D378">
            <v>32930</v>
          </cell>
          <cell r="F378">
            <v>41700</v>
          </cell>
          <cell r="G378" t="str">
            <v>HP0133</v>
          </cell>
          <cell r="J378" t="str">
            <v>1</v>
          </cell>
          <cell r="AL378" t="str">
            <v>http://www.melcoinc.co.jp/</v>
          </cell>
        </row>
        <row r="379">
          <cell r="A379" t="str">
            <v>0243V20901</v>
          </cell>
          <cell r="C379">
            <v>22052</v>
          </cell>
          <cell r="D379">
            <v>22052</v>
          </cell>
          <cell r="F379">
            <v>27600</v>
          </cell>
          <cell r="G379" t="str">
            <v>HP0133</v>
          </cell>
          <cell r="J379" t="str">
            <v>1</v>
          </cell>
          <cell r="AL379" t="str">
            <v>http://www.melcoinc.co.jp/</v>
          </cell>
        </row>
        <row r="380">
          <cell r="A380" t="str">
            <v>0244V32601</v>
          </cell>
          <cell r="C380">
            <v>29870</v>
          </cell>
          <cell r="D380">
            <v>29870</v>
          </cell>
          <cell r="F380">
            <v>37800</v>
          </cell>
          <cell r="G380" t="str">
            <v>HP0129</v>
          </cell>
          <cell r="AL380" t="str">
            <v>http://www.yano-el.co.jp/</v>
          </cell>
        </row>
        <row r="381">
          <cell r="A381" t="str">
            <v>0243V21101</v>
          </cell>
          <cell r="C381">
            <v>16132</v>
          </cell>
          <cell r="D381">
            <v>16132</v>
          </cell>
          <cell r="F381">
            <v>20200</v>
          </cell>
          <cell r="G381" t="str">
            <v>HP0133</v>
          </cell>
          <cell r="J381" t="str">
            <v>1</v>
          </cell>
          <cell r="AL381" t="str">
            <v>http://www.melcoinc.co.jp/</v>
          </cell>
        </row>
        <row r="382">
          <cell r="A382" t="str">
            <v>0243V21001</v>
          </cell>
          <cell r="C382">
            <v>17020</v>
          </cell>
          <cell r="D382">
            <v>17020</v>
          </cell>
          <cell r="F382">
            <v>21500</v>
          </cell>
          <cell r="G382" t="str">
            <v>HP0133</v>
          </cell>
          <cell r="J382" t="str">
            <v>1</v>
          </cell>
          <cell r="AL382" t="str">
            <v>http://www.melcoinc.co.jp/</v>
          </cell>
        </row>
        <row r="383">
          <cell r="A383" t="str">
            <v>0244V33201</v>
          </cell>
          <cell r="C383">
            <v>29870</v>
          </cell>
          <cell r="D383">
            <v>29870</v>
          </cell>
          <cell r="F383">
            <v>37800</v>
          </cell>
          <cell r="G383" t="str">
            <v>HP0129</v>
          </cell>
          <cell r="AL383" t="str">
            <v>http://www.yano-el.co.jp/</v>
          </cell>
        </row>
        <row r="384">
          <cell r="A384" t="str">
            <v>0244V32401</v>
          </cell>
          <cell r="C384">
            <v>21130</v>
          </cell>
          <cell r="D384">
            <v>21130</v>
          </cell>
          <cell r="F384">
            <v>27800</v>
          </cell>
          <cell r="G384" t="str">
            <v>SP0127</v>
          </cell>
          <cell r="AL384" t="str">
            <v>http://www.yano-el.co.jp/</v>
          </cell>
        </row>
        <row r="385">
          <cell r="A385" t="str">
            <v>0244V33401</v>
          </cell>
          <cell r="C385">
            <v>29870</v>
          </cell>
          <cell r="D385">
            <v>29870</v>
          </cell>
          <cell r="F385">
            <v>37800</v>
          </cell>
          <cell r="G385" t="str">
            <v>HP0129</v>
          </cell>
          <cell r="AL385" t="str">
            <v>http://www.yano-el.co.jp/</v>
          </cell>
        </row>
        <row r="386">
          <cell r="A386" t="str">
            <v>0244V32501</v>
          </cell>
          <cell r="C386">
            <v>21130</v>
          </cell>
          <cell r="D386">
            <v>21130</v>
          </cell>
          <cell r="F386">
            <v>27800</v>
          </cell>
          <cell r="G386" t="str">
            <v>SP0127</v>
          </cell>
          <cell r="AL386" t="str">
            <v>http://www.yano-el.co.jp/</v>
          </cell>
        </row>
        <row r="387">
          <cell r="A387" t="str">
            <v>0244V32701</v>
          </cell>
          <cell r="C387">
            <v>41650</v>
          </cell>
          <cell r="D387">
            <v>41650</v>
          </cell>
          <cell r="F387">
            <v>52800</v>
          </cell>
          <cell r="G387" t="str">
            <v>HP0130</v>
          </cell>
          <cell r="AL387" t="str">
            <v>http://www.yano-el.co.jp/</v>
          </cell>
        </row>
        <row r="388">
          <cell r="A388" t="str">
            <v>0244V32801</v>
          </cell>
          <cell r="C388">
            <v>29870</v>
          </cell>
          <cell r="D388">
            <v>29870</v>
          </cell>
          <cell r="F388">
            <v>37800</v>
          </cell>
          <cell r="G388" t="str">
            <v>HP0129</v>
          </cell>
          <cell r="AL388" t="str">
            <v>http://www.yano-el.co.jp/</v>
          </cell>
        </row>
        <row r="389">
          <cell r="A389" t="str">
            <v>0244V32901</v>
          </cell>
          <cell r="C389">
            <v>43530</v>
          </cell>
          <cell r="D389">
            <v>43530</v>
          </cell>
          <cell r="F389">
            <v>55800</v>
          </cell>
          <cell r="G389" t="str">
            <v>HP0130</v>
          </cell>
          <cell r="AL389" t="str">
            <v>http://www.yano-el.co.jp/</v>
          </cell>
        </row>
        <row r="390">
          <cell r="A390" t="str">
            <v>0244V32001</v>
          </cell>
          <cell r="C390">
            <v>54450</v>
          </cell>
          <cell r="D390">
            <v>0</v>
          </cell>
          <cell r="F390">
            <v>69800</v>
          </cell>
          <cell r="G390" t="str">
            <v>HP0140</v>
          </cell>
          <cell r="AL390" t="str">
            <v>http://www.yano-el.co.jp/</v>
          </cell>
        </row>
        <row r="391">
          <cell r="A391" t="str">
            <v>0244V33001</v>
          </cell>
          <cell r="C391">
            <v>41650</v>
          </cell>
          <cell r="D391">
            <v>41650</v>
          </cell>
          <cell r="F391">
            <v>52800</v>
          </cell>
          <cell r="G391" t="str">
            <v>HP0130</v>
          </cell>
          <cell r="AL391" t="str">
            <v>http://www.yano-el.co.jp/</v>
          </cell>
        </row>
        <row r="392">
          <cell r="A392" t="str">
            <v>0244V32101</v>
          </cell>
          <cell r="C392">
            <v>41650</v>
          </cell>
          <cell r="D392">
            <v>41650</v>
          </cell>
          <cell r="F392">
            <v>52800</v>
          </cell>
          <cell r="G392" t="str">
            <v>HP0130</v>
          </cell>
          <cell r="AL392" t="str">
            <v>http://www.yano-el.co.jp/</v>
          </cell>
        </row>
        <row r="393">
          <cell r="A393" t="str">
            <v>0244V33101</v>
          </cell>
          <cell r="C393">
            <v>43530</v>
          </cell>
          <cell r="D393">
            <v>0</v>
          </cell>
          <cell r="F393">
            <v>55800</v>
          </cell>
          <cell r="G393" t="str">
            <v>HP0130</v>
          </cell>
          <cell r="AL393" t="str">
            <v>http://www.yano-el.co.jp/</v>
          </cell>
        </row>
        <row r="394">
          <cell r="A394" t="str">
            <v>0244V32201</v>
          </cell>
          <cell r="C394">
            <v>23410</v>
          </cell>
          <cell r="D394">
            <v>23410</v>
          </cell>
          <cell r="F394">
            <v>30800</v>
          </cell>
          <cell r="G394" t="str">
            <v>SP0127</v>
          </cell>
          <cell r="AL394" t="str">
            <v>http://www.yano-el.co.jp/</v>
          </cell>
        </row>
        <row r="395">
          <cell r="A395" t="str">
            <v>0245V96701</v>
          </cell>
          <cell r="C395">
            <v>24420</v>
          </cell>
          <cell r="D395">
            <v>24420</v>
          </cell>
          <cell r="F395">
            <v>31000</v>
          </cell>
          <cell r="G395" t="str">
            <v>HP0134</v>
          </cell>
          <cell r="J395" t="str">
            <v>1</v>
          </cell>
          <cell r="AL395" t="str">
            <v>http://www.melcoinc.co.jp/</v>
          </cell>
        </row>
        <row r="396">
          <cell r="A396" t="str">
            <v>0245V96801</v>
          </cell>
          <cell r="C396">
            <v>27010</v>
          </cell>
          <cell r="D396">
            <v>27010</v>
          </cell>
          <cell r="F396">
            <v>33900</v>
          </cell>
          <cell r="G396" t="str">
            <v>HP0133</v>
          </cell>
          <cell r="J396" t="str">
            <v>1</v>
          </cell>
          <cell r="AL396" t="str">
            <v>http://www.melcoinc.co.jp/</v>
          </cell>
        </row>
        <row r="397">
          <cell r="A397" t="str">
            <v>0246V65101</v>
          </cell>
          <cell r="C397">
            <v>4550</v>
          </cell>
          <cell r="D397">
            <v>4550</v>
          </cell>
          <cell r="F397">
            <v>5980</v>
          </cell>
          <cell r="G397" t="str">
            <v>HP0125</v>
          </cell>
          <cell r="AL397" t="str">
            <v>http://www.yano-el.co.jp/</v>
          </cell>
        </row>
        <row r="398">
          <cell r="A398" t="str">
            <v>0246V65201</v>
          </cell>
          <cell r="C398">
            <v>4640</v>
          </cell>
          <cell r="D398">
            <v>4640</v>
          </cell>
          <cell r="F398">
            <v>5980</v>
          </cell>
          <cell r="G398" t="str">
            <v>HP0131</v>
          </cell>
          <cell r="J398" t="str">
            <v>1</v>
          </cell>
          <cell r="AL398" t="str">
            <v>http://www.imation.co.jp/</v>
          </cell>
        </row>
        <row r="399">
          <cell r="A399" t="str">
            <v>0246V65301</v>
          </cell>
          <cell r="C399">
            <v>4640</v>
          </cell>
          <cell r="D399">
            <v>4640</v>
          </cell>
          <cell r="F399">
            <v>5980</v>
          </cell>
          <cell r="G399" t="str">
            <v>HP0131</v>
          </cell>
          <cell r="J399" t="str">
            <v>1</v>
          </cell>
          <cell r="AL399" t="str">
            <v>http://www.imation.co.jp/</v>
          </cell>
        </row>
        <row r="400">
          <cell r="A400" t="str">
            <v>0268V95201</v>
          </cell>
          <cell r="C400">
            <v>3350</v>
          </cell>
          <cell r="D400">
            <v>3350</v>
          </cell>
          <cell r="F400">
            <v>4180</v>
          </cell>
          <cell r="G400" t="str">
            <v>HP0128</v>
          </cell>
          <cell r="J400" t="str">
            <v>1</v>
          </cell>
          <cell r="AL400" t="str">
            <v>http://www.adaptec.co.jp/</v>
          </cell>
        </row>
        <row r="401">
          <cell r="A401" t="str">
            <v>0246V65401</v>
          </cell>
          <cell r="C401">
            <v>7040</v>
          </cell>
          <cell r="D401">
            <v>7040</v>
          </cell>
          <cell r="F401">
            <v>8980</v>
          </cell>
          <cell r="G401" t="str">
            <v>HP0130</v>
          </cell>
          <cell r="J401" t="str">
            <v>1</v>
          </cell>
          <cell r="AL401" t="str">
            <v>http://www.imation.co.jp/</v>
          </cell>
        </row>
        <row r="402">
          <cell r="A402" t="str">
            <v>0246V65601</v>
          </cell>
          <cell r="C402">
            <v>7520</v>
          </cell>
          <cell r="D402">
            <v>7520</v>
          </cell>
          <cell r="F402">
            <v>9400</v>
          </cell>
          <cell r="G402" t="str">
            <v>HP0129</v>
          </cell>
          <cell r="J402" t="str">
            <v>1</v>
          </cell>
          <cell r="AL402" t="str">
            <v>http://www.adaptec.co.jp/</v>
          </cell>
        </row>
        <row r="403">
          <cell r="A403" t="str">
            <v>0247V16401</v>
          </cell>
          <cell r="C403">
            <v>15760</v>
          </cell>
          <cell r="D403">
            <v>15760</v>
          </cell>
          <cell r="F403">
            <v>18600</v>
          </cell>
          <cell r="G403" t="str">
            <v>HP0124</v>
          </cell>
          <cell r="J403" t="str">
            <v>1</v>
          </cell>
          <cell r="AL403" t="str">
            <v>http://www.logitec.co.jp/</v>
          </cell>
        </row>
        <row r="404">
          <cell r="A404" t="str">
            <v>0247V16501</v>
          </cell>
          <cell r="C404">
            <v>13460</v>
          </cell>
          <cell r="D404">
            <v>13460</v>
          </cell>
          <cell r="F404">
            <v>15800</v>
          </cell>
          <cell r="G404" t="str">
            <v>HP0123</v>
          </cell>
          <cell r="J404" t="str">
            <v>1</v>
          </cell>
          <cell r="AL404" t="str">
            <v>http://www.logitec.co.jp/</v>
          </cell>
        </row>
        <row r="405">
          <cell r="A405" t="str">
            <v>0247V16601</v>
          </cell>
          <cell r="C405">
            <v>5870</v>
          </cell>
          <cell r="D405">
            <v>5870</v>
          </cell>
          <cell r="F405">
            <v>6880</v>
          </cell>
          <cell r="G405" t="str">
            <v>HP0123</v>
          </cell>
          <cell r="AL405" t="str">
            <v>http://www.logitec.co.jp/</v>
          </cell>
        </row>
        <row r="406">
          <cell r="A406" t="str">
            <v>0247V16701</v>
          </cell>
          <cell r="C406">
            <v>30340</v>
          </cell>
          <cell r="D406">
            <v>30340</v>
          </cell>
          <cell r="F406">
            <v>35800</v>
          </cell>
          <cell r="G406" t="str">
            <v>HP0124</v>
          </cell>
          <cell r="J406" t="str">
            <v>1</v>
          </cell>
          <cell r="AL406" t="str">
            <v>http://www.logitec.co.jp/</v>
          </cell>
        </row>
        <row r="407">
          <cell r="A407" t="str">
            <v>0247V16801</v>
          </cell>
          <cell r="C407">
            <v>21040</v>
          </cell>
          <cell r="D407">
            <v>21040</v>
          </cell>
          <cell r="F407">
            <v>24800</v>
          </cell>
          <cell r="G407" t="str">
            <v>HP0124</v>
          </cell>
          <cell r="J407" t="str">
            <v>1</v>
          </cell>
          <cell r="AL407" t="str">
            <v>http://www.logitec.co.jp/</v>
          </cell>
        </row>
        <row r="408">
          <cell r="A408" t="str">
            <v>0247V17801</v>
          </cell>
          <cell r="C408">
            <v>6710</v>
          </cell>
          <cell r="D408">
            <v>6710</v>
          </cell>
          <cell r="F408">
            <v>7980</v>
          </cell>
          <cell r="G408" t="str">
            <v>HP0124</v>
          </cell>
          <cell r="AL408" t="str">
            <v>http://www.logitec.co.jp/</v>
          </cell>
        </row>
        <row r="409">
          <cell r="A409" t="str">
            <v>0247V89701</v>
          </cell>
          <cell r="C409">
            <v>5690</v>
          </cell>
          <cell r="D409">
            <v>5690</v>
          </cell>
          <cell r="F409">
            <v>7200</v>
          </cell>
          <cell r="G409" t="str">
            <v>HP0129</v>
          </cell>
          <cell r="AL409" t="str">
            <v>http://www.adaptec.co.jp/</v>
          </cell>
        </row>
        <row r="410">
          <cell r="A410" t="str">
            <v>0249V45701</v>
          </cell>
          <cell r="C410">
            <v>18810</v>
          </cell>
          <cell r="D410">
            <v>18810</v>
          </cell>
          <cell r="F410">
            <v>22800</v>
          </cell>
          <cell r="G410" t="str">
            <v>HP0126</v>
          </cell>
          <cell r="AL410" t="str">
            <v>http://www.olympus.co.jp/</v>
          </cell>
        </row>
        <row r="411">
          <cell r="A411" t="str">
            <v>0249V45801</v>
          </cell>
          <cell r="C411">
            <v>20650</v>
          </cell>
          <cell r="D411">
            <v>20650</v>
          </cell>
          <cell r="F411">
            <v>24800</v>
          </cell>
          <cell r="G411" t="str">
            <v>HP0125</v>
          </cell>
          <cell r="AL411" t="str">
            <v>http://www.olympus.co.jp/</v>
          </cell>
        </row>
        <row r="412">
          <cell r="A412" t="str">
            <v>0249V45901</v>
          </cell>
          <cell r="C412">
            <v>18810</v>
          </cell>
          <cell r="D412">
            <v>18810</v>
          </cell>
          <cell r="F412">
            <v>22800</v>
          </cell>
          <cell r="G412" t="str">
            <v>HP0126</v>
          </cell>
          <cell r="AL412" t="str">
            <v>http://www.olympus.co.jp/</v>
          </cell>
        </row>
        <row r="413">
          <cell r="A413" t="str">
            <v>0249V46001</v>
          </cell>
          <cell r="C413">
            <v>18810</v>
          </cell>
          <cell r="D413">
            <v>18810</v>
          </cell>
          <cell r="F413">
            <v>22800</v>
          </cell>
          <cell r="G413" t="str">
            <v>HP0126</v>
          </cell>
          <cell r="J413" t="str">
            <v>1</v>
          </cell>
          <cell r="AL413" t="str">
            <v>http://www.olympus.co.jp/</v>
          </cell>
        </row>
        <row r="414">
          <cell r="A414" t="str">
            <v>0250V15001</v>
          </cell>
          <cell r="C414">
            <v>30250</v>
          </cell>
          <cell r="D414">
            <v>30250</v>
          </cell>
          <cell r="F414">
            <v>37800</v>
          </cell>
          <cell r="G414" t="str">
            <v>HP0128</v>
          </cell>
          <cell r="AL414" t="str">
            <v>http://www.yano-el.co.jp/</v>
          </cell>
        </row>
        <row r="415">
          <cell r="A415" t="str">
            <v>0252V69501</v>
          </cell>
          <cell r="C415">
            <v>17000</v>
          </cell>
          <cell r="D415">
            <v>17000</v>
          </cell>
          <cell r="F415">
            <v>21800</v>
          </cell>
          <cell r="G415" t="str">
            <v>HP0134</v>
          </cell>
          <cell r="AL415" t="str">
            <v>http://www.melcoinc.co.jp/</v>
          </cell>
        </row>
        <row r="416">
          <cell r="A416" t="str">
            <v>0252V55601</v>
          </cell>
          <cell r="C416">
            <v>1020</v>
          </cell>
          <cell r="D416">
            <v>1020</v>
          </cell>
          <cell r="F416">
            <v>1280</v>
          </cell>
          <cell r="G416" t="str">
            <v>HP0129</v>
          </cell>
          <cell r="J416" t="str">
            <v>1</v>
          </cell>
          <cell r="AL416" t="str">
            <v>http://www.matsushita.co.jp/</v>
          </cell>
        </row>
        <row r="417">
          <cell r="A417" t="str">
            <v>0256V06001</v>
          </cell>
          <cell r="C417">
            <v>18630</v>
          </cell>
          <cell r="D417">
            <v>18630</v>
          </cell>
          <cell r="F417">
            <v>21800</v>
          </cell>
          <cell r="G417" t="str">
            <v>HP0123</v>
          </cell>
          <cell r="AL417" t="str">
            <v>http://www.logitec.co.jp/</v>
          </cell>
        </row>
        <row r="418">
          <cell r="A418" t="str">
            <v>0258V56601</v>
          </cell>
          <cell r="C418">
            <v>10990</v>
          </cell>
          <cell r="D418">
            <v>10990</v>
          </cell>
          <cell r="F418">
            <v>12800</v>
          </cell>
          <cell r="G418" t="str">
            <v>HP0123</v>
          </cell>
          <cell r="AL418" t="str">
            <v>http://www.logitec.co.jp/</v>
          </cell>
        </row>
        <row r="419">
          <cell r="A419" t="str">
            <v>0258V56801</v>
          </cell>
          <cell r="C419">
            <v>16900</v>
          </cell>
          <cell r="D419">
            <v>16900</v>
          </cell>
          <cell r="F419">
            <v>19800</v>
          </cell>
          <cell r="G419" t="str">
            <v>HP0123</v>
          </cell>
          <cell r="AL419" t="str">
            <v>http://www.logitec.co.jp/</v>
          </cell>
        </row>
        <row r="420">
          <cell r="A420" t="str">
            <v>0259V31001</v>
          </cell>
          <cell r="C420">
            <v>15170</v>
          </cell>
          <cell r="D420">
            <v>15170</v>
          </cell>
          <cell r="F420">
            <v>19400</v>
          </cell>
          <cell r="G420" t="str">
            <v>HP0134</v>
          </cell>
          <cell r="J420" t="str">
            <v>1</v>
          </cell>
          <cell r="AL420" t="str">
            <v>http://www.melcoinc.co.jp/</v>
          </cell>
        </row>
        <row r="421">
          <cell r="A421" t="str">
            <v>0259V31101</v>
          </cell>
          <cell r="C421">
            <v>12950</v>
          </cell>
          <cell r="D421">
            <v>12950</v>
          </cell>
          <cell r="F421">
            <v>16400</v>
          </cell>
          <cell r="G421" t="str">
            <v>HP0133</v>
          </cell>
          <cell r="J421" t="str">
            <v>1</v>
          </cell>
          <cell r="AL421" t="str">
            <v>http://www.melcoinc.co.jp/</v>
          </cell>
        </row>
        <row r="422">
          <cell r="A422" t="str">
            <v>0259V31301</v>
          </cell>
          <cell r="C422">
            <v>14430</v>
          </cell>
          <cell r="D422">
            <v>14430</v>
          </cell>
          <cell r="F422">
            <v>17900</v>
          </cell>
          <cell r="G422" t="str">
            <v>HP0132</v>
          </cell>
          <cell r="J422" t="str">
            <v>1</v>
          </cell>
          <cell r="AL422" t="str">
            <v>http://www.melcoinc.co.jp/</v>
          </cell>
        </row>
        <row r="423">
          <cell r="A423" t="str">
            <v>0259V30701</v>
          </cell>
          <cell r="C423">
            <v>19610</v>
          </cell>
          <cell r="D423">
            <v>19610</v>
          </cell>
          <cell r="F423">
            <v>24800</v>
          </cell>
          <cell r="G423" t="str">
            <v>HP0133</v>
          </cell>
          <cell r="J423" t="str">
            <v>1</v>
          </cell>
          <cell r="AL423" t="str">
            <v>http://www.melcoinc.co.jp/</v>
          </cell>
        </row>
        <row r="424">
          <cell r="A424" t="str">
            <v>0262V09101</v>
          </cell>
          <cell r="C424">
            <v>8350</v>
          </cell>
          <cell r="D424">
            <v>8350</v>
          </cell>
          <cell r="F424">
            <v>10500</v>
          </cell>
          <cell r="G424" t="str">
            <v>HP0129</v>
          </cell>
          <cell r="J424" t="str">
            <v>1</v>
          </cell>
          <cell r="AL424" t="str">
            <v>http://www.adaptec.co.jp/</v>
          </cell>
        </row>
        <row r="425">
          <cell r="A425" t="str">
            <v>0263V88401</v>
          </cell>
          <cell r="C425">
            <v>15290</v>
          </cell>
          <cell r="D425">
            <v>17000</v>
          </cell>
          <cell r="F425">
            <v>20800</v>
          </cell>
          <cell r="G425" t="str">
            <v>HP0127</v>
          </cell>
          <cell r="AL425" t="str">
            <v>http://www.matsushita.co.jp/</v>
          </cell>
        </row>
        <row r="426">
          <cell r="A426" t="str">
            <v>0264V38501</v>
          </cell>
          <cell r="C426">
            <v>4220</v>
          </cell>
          <cell r="D426">
            <v>4220</v>
          </cell>
          <cell r="F426">
            <v>4950</v>
          </cell>
          <cell r="G426" t="str">
            <v>HP0123</v>
          </cell>
          <cell r="AL426" t="str">
            <v>http://www.logitec.co.jp/</v>
          </cell>
        </row>
        <row r="427">
          <cell r="A427" t="str">
            <v>0265V10101</v>
          </cell>
          <cell r="C427">
            <v>50550</v>
          </cell>
          <cell r="D427">
            <v>50550</v>
          </cell>
          <cell r="F427">
            <v>64800</v>
          </cell>
          <cell r="G427" t="str">
            <v>HP0122</v>
          </cell>
          <cell r="AL427" t="str">
            <v>http://www.yano-el.co.jp/</v>
          </cell>
        </row>
        <row r="428">
          <cell r="A428" t="str">
            <v>0265V10201</v>
          </cell>
          <cell r="C428">
            <v>50550</v>
          </cell>
          <cell r="D428">
            <v>50550</v>
          </cell>
          <cell r="F428">
            <v>64800</v>
          </cell>
          <cell r="G428" t="str">
            <v>HP0122</v>
          </cell>
          <cell r="AL428" t="str">
            <v>http://www.yano-el.co.jp/</v>
          </cell>
        </row>
        <row r="429">
          <cell r="A429" t="str">
            <v>0266V86801</v>
          </cell>
          <cell r="C429">
            <v>12530</v>
          </cell>
          <cell r="D429">
            <v>12530</v>
          </cell>
          <cell r="F429">
            <v>14800</v>
          </cell>
          <cell r="G429" t="str">
            <v>HP0124</v>
          </cell>
          <cell r="AL429" t="str">
            <v>http://www.logitec.co.jp/</v>
          </cell>
        </row>
        <row r="430">
          <cell r="A430" t="str">
            <v>0266V86901</v>
          </cell>
          <cell r="C430">
            <v>16900</v>
          </cell>
          <cell r="D430">
            <v>16900</v>
          </cell>
          <cell r="F430">
            <v>19800</v>
          </cell>
          <cell r="G430" t="str">
            <v>HP0123</v>
          </cell>
          <cell r="J430" t="str">
            <v>1</v>
          </cell>
          <cell r="AL430" t="str">
            <v>http://www.logitec.co.jp/</v>
          </cell>
        </row>
        <row r="431">
          <cell r="A431" t="str">
            <v>0268V95101</v>
          </cell>
          <cell r="C431">
            <v>41330</v>
          </cell>
          <cell r="D431">
            <v>41330</v>
          </cell>
          <cell r="F431">
            <v>51800</v>
          </cell>
          <cell r="G431" t="str">
            <v>HP0129</v>
          </cell>
          <cell r="AL431" t="str">
            <v>http://www.adaptec.co.jp/</v>
          </cell>
        </row>
        <row r="432">
          <cell r="A432" t="str">
            <v>0268V94801</v>
          </cell>
          <cell r="C432">
            <v>9780</v>
          </cell>
          <cell r="D432">
            <v>10080</v>
          </cell>
          <cell r="F432">
            <v>11800</v>
          </cell>
          <cell r="G432" t="str">
            <v>HP0123</v>
          </cell>
          <cell r="AL432" t="str">
            <v>http://www.logitec.co.jp/</v>
          </cell>
        </row>
        <row r="433">
          <cell r="A433" t="str">
            <v>0268V95001</v>
          </cell>
          <cell r="C433">
            <v>6710</v>
          </cell>
          <cell r="D433">
            <v>6710</v>
          </cell>
          <cell r="F433">
            <v>7980</v>
          </cell>
          <cell r="G433" t="str">
            <v>HP0124</v>
          </cell>
          <cell r="J433" t="str">
            <v>1</v>
          </cell>
          <cell r="AL433" t="str">
            <v>http://www.logitec.co.jp/</v>
          </cell>
        </row>
        <row r="434">
          <cell r="A434" t="str">
            <v>0269V26301</v>
          </cell>
          <cell r="C434">
            <v>26800</v>
          </cell>
          <cell r="D434">
            <v>26800</v>
          </cell>
          <cell r="F434">
            <v>34800</v>
          </cell>
          <cell r="G434" t="str">
            <v>SP0129</v>
          </cell>
          <cell r="AL434" t="str">
            <v>http://www.yano-el.co.jp/</v>
          </cell>
        </row>
        <row r="435">
          <cell r="A435" t="str">
            <v>0269V26601</v>
          </cell>
          <cell r="C435">
            <v>1400</v>
          </cell>
          <cell r="D435">
            <v>1400</v>
          </cell>
          <cell r="F435">
            <v>1980</v>
          </cell>
          <cell r="G435" t="str">
            <v>SP0129</v>
          </cell>
          <cell r="AL435" t="str">
            <v>http://www.princeton.co.jp/new_site/index1.html</v>
          </cell>
        </row>
        <row r="436">
          <cell r="A436" t="str">
            <v>0269V26801</v>
          </cell>
          <cell r="C436">
            <v>1400</v>
          </cell>
          <cell r="D436">
            <v>1400</v>
          </cell>
          <cell r="F436">
            <v>1980</v>
          </cell>
          <cell r="G436" t="str">
            <v>SP0129</v>
          </cell>
          <cell r="AL436" t="str">
            <v>http://www.princeton.co.jp/new_site/index1.html</v>
          </cell>
        </row>
        <row r="437">
          <cell r="A437" t="str">
            <v>0269V26101</v>
          </cell>
          <cell r="C437">
            <v>19350</v>
          </cell>
          <cell r="D437">
            <v>19350</v>
          </cell>
          <cell r="F437">
            <v>24800</v>
          </cell>
          <cell r="G437" t="str">
            <v>SP0129</v>
          </cell>
          <cell r="AL437" t="str">
            <v>http://www.yano-el.co.jp/</v>
          </cell>
        </row>
        <row r="438">
          <cell r="A438" t="str">
            <v>0282V66801</v>
          </cell>
          <cell r="C438">
            <v>14430</v>
          </cell>
          <cell r="D438">
            <v>14430</v>
          </cell>
          <cell r="F438">
            <v>18200</v>
          </cell>
          <cell r="G438" t="str">
            <v>HP0133</v>
          </cell>
          <cell r="AL438" t="str">
            <v>http://www.melcoinc.co.jp/</v>
          </cell>
        </row>
        <row r="439">
          <cell r="A439" t="str">
            <v>0282V66701</v>
          </cell>
          <cell r="C439">
            <v>17982</v>
          </cell>
          <cell r="D439">
            <v>17982</v>
          </cell>
          <cell r="F439">
            <v>22700</v>
          </cell>
          <cell r="G439" t="str">
            <v>HP0133</v>
          </cell>
          <cell r="AL439" t="str">
            <v>http://www.melcoinc.co.jp/</v>
          </cell>
        </row>
        <row r="440">
          <cell r="A440" t="str">
            <v>0282V66901</v>
          </cell>
          <cell r="C440">
            <v>20350</v>
          </cell>
          <cell r="D440">
            <v>20350</v>
          </cell>
          <cell r="F440">
            <v>25500</v>
          </cell>
          <cell r="G440" t="str">
            <v>HP0133</v>
          </cell>
          <cell r="AL440" t="str">
            <v>http://www.melcoinc.co.jp/</v>
          </cell>
        </row>
        <row r="441">
          <cell r="A441" t="str">
            <v>0282V67001</v>
          </cell>
          <cell r="C441">
            <v>17760</v>
          </cell>
          <cell r="D441">
            <v>17760</v>
          </cell>
          <cell r="F441">
            <v>22500</v>
          </cell>
          <cell r="G441" t="str">
            <v>HP0134</v>
          </cell>
          <cell r="AL441" t="str">
            <v>http://www.melcoinc.co.jp/</v>
          </cell>
        </row>
        <row r="442">
          <cell r="A442" t="str">
            <v>0304V42201</v>
          </cell>
          <cell r="C442">
            <v>23450</v>
          </cell>
          <cell r="D442">
            <v>23450</v>
          </cell>
          <cell r="F442">
            <v>27800</v>
          </cell>
          <cell r="G442" t="str">
            <v>HP0124</v>
          </cell>
          <cell r="AL442" t="str">
            <v>http://www.logitec.co.jp/</v>
          </cell>
        </row>
        <row r="443">
          <cell r="A443" t="str">
            <v>0304V42101</v>
          </cell>
          <cell r="C443">
            <v>23450</v>
          </cell>
          <cell r="D443">
            <v>23450</v>
          </cell>
          <cell r="F443">
            <v>27800</v>
          </cell>
          <cell r="G443" t="str">
            <v>HP0124</v>
          </cell>
          <cell r="AL443" t="str">
            <v>http://www.logitec.co.jp/</v>
          </cell>
        </row>
        <row r="444">
          <cell r="A444" t="str">
            <v>0271V71201</v>
          </cell>
          <cell r="C444">
            <v>17590</v>
          </cell>
          <cell r="D444">
            <v>17590</v>
          </cell>
          <cell r="F444">
            <v>20800</v>
          </cell>
          <cell r="G444" t="str">
            <v>HP0124</v>
          </cell>
          <cell r="J444" t="str">
            <v>1</v>
          </cell>
          <cell r="AL444" t="str">
            <v>http://www.logitec.co.jp/</v>
          </cell>
        </row>
        <row r="445">
          <cell r="A445" t="str">
            <v>0271V71301</v>
          </cell>
          <cell r="C445">
            <v>24490</v>
          </cell>
          <cell r="D445">
            <v>24490</v>
          </cell>
          <cell r="F445">
            <v>28800</v>
          </cell>
          <cell r="G445" t="str">
            <v>HP0123</v>
          </cell>
          <cell r="AL445" t="str">
            <v>http://www.logitec.co.jp/</v>
          </cell>
        </row>
        <row r="446">
          <cell r="A446" t="str">
            <v>0271V71401</v>
          </cell>
          <cell r="C446">
            <v>37240</v>
          </cell>
          <cell r="D446">
            <v>37240</v>
          </cell>
          <cell r="F446">
            <v>43800</v>
          </cell>
          <cell r="G446" t="str">
            <v>HP0123</v>
          </cell>
          <cell r="AL446" t="str">
            <v>http://www.logitec.co.jp/</v>
          </cell>
        </row>
        <row r="447">
          <cell r="A447" t="str">
            <v>0271V71501</v>
          </cell>
          <cell r="C447">
            <v>24490</v>
          </cell>
          <cell r="D447">
            <v>24490</v>
          </cell>
          <cell r="F447">
            <v>28800</v>
          </cell>
          <cell r="G447" t="str">
            <v>HP0123</v>
          </cell>
          <cell r="J447" t="str">
            <v>1</v>
          </cell>
          <cell r="AL447" t="str">
            <v>http://www.logitec.co.jp/</v>
          </cell>
        </row>
        <row r="448">
          <cell r="A448" t="str">
            <v>0271V70701</v>
          </cell>
          <cell r="C448">
            <v>13460</v>
          </cell>
          <cell r="D448">
            <v>13460</v>
          </cell>
          <cell r="F448">
            <v>15990</v>
          </cell>
          <cell r="G448" t="str">
            <v>HP0124</v>
          </cell>
          <cell r="J448" t="str">
            <v>1</v>
          </cell>
          <cell r="AL448" t="str">
            <v>http://www.logitec.co.jp/</v>
          </cell>
        </row>
        <row r="449">
          <cell r="A449" t="str">
            <v>0271V71601</v>
          </cell>
          <cell r="C449">
            <v>13460</v>
          </cell>
          <cell r="D449">
            <v>13460</v>
          </cell>
          <cell r="F449">
            <v>15800</v>
          </cell>
          <cell r="G449" t="str">
            <v>HP0123</v>
          </cell>
          <cell r="J449" t="str">
            <v>1</v>
          </cell>
          <cell r="AL449" t="str">
            <v>http://www.logitec.co.jp/</v>
          </cell>
        </row>
        <row r="450">
          <cell r="A450" t="str">
            <v>0271V70901</v>
          </cell>
          <cell r="C450">
            <v>15870</v>
          </cell>
          <cell r="D450">
            <v>15870</v>
          </cell>
          <cell r="F450">
            <v>18800</v>
          </cell>
          <cell r="G450" t="str">
            <v>HP0124</v>
          </cell>
          <cell r="J450" t="str">
            <v>1</v>
          </cell>
          <cell r="AL450" t="str">
            <v>http://www.logitec.co.jp/</v>
          </cell>
        </row>
        <row r="451">
          <cell r="A451" t="str">
            <v>0271V73701</v>
          </cell>
          <cell r="C451">
            <v>3024</v>
          </cell>
          <cell r="D451">
            <v>3024</v>
          </cell>
          <cell r="F451">
            <v>3780</v>
          </cell>
          <cell r="G451" t="str">
            <v>SP0127</v>
          </cell>
          <cell r="AL451" t="str">
            <v>http://www.rexpccard.co.jp/</v>
          </cell>
        </row>
        <row r="452">
          <cell r="A452" t="str">
            <v>0274V68501</v>
          </cell>
          <cell r="C452">
            <v>20498</v>
          </cell>
          <cell r="D452">
            <v>20498</v>
          </cell>
          <cell r="F452">
            <v>25900</v>
          </cell>
          <cell r="G452" t="str">
            <v>HP0133</v>
          </cell>
          <cell r="AL452" t="str">
            <v>http://www.melcoinc.co.jp/</v>
          </cell>
        </row>
        <row r="453">
          <cell r="A453" t="str">
            <v>0282V64201</v>
          </cell>
          <cell r="C453">
            <v>22940</v>
          </cell>
          <cell r="D453">
            <v>22940</v>
          </cell>
          <cell r="F453">
            <v>29000</v>
          </cell>
          <cell r="G453" t="str">
            <v>HP0133</v>
          </cell>
          <cell r="AL453" t="str">
            <v>http://www.melcoinc.co.jp/</v>
          </cell>
        </row>
        <row r="454">
          <cell r="A454" t="str">
            <v>0280V57101</v>
          </cell>
          <cell r="C454">
            <v>21110</v>
          </cell>
          <cell r="D454">
            <v>21110</v>
          </cell>
          <cell r="F454">
            <v>24800</v>
          </cell>
          <cell r="G454" t="str">
            <v>HP0123</v>
          </cell>
          <cell r="AL454" t="str">
            <v>http://www.logitec.co.jp/</v>
          </cell>
        </row>
        <row r="455">
          <cell r="A455" t="str">
            <v>0285V08201</v>
          </cell>
          <cell r="C455">
            <v>37120</v>
          </cell>
          <cell r="D455">
            <v>37120</v>
          </cell>
          <cell r="F455">
            <v>43800</v>
          </cell>
          <cell r="G455" t="str">
            <v>HP0124</v>
          </cell>
          <cell r="AL455" t="str">
            <v>http://www.logitec.co.jp/</v>
          </cell>
        </row>
        <row r="456">
          <cell r="A456" t="str">
            <v>0285V08601</v>
          </cell>
          <cell r="C456">
            <v>19310</v>
          </cell>
          <cell r="D456">
            <v>19310</v>
          </cell>
          <cell r="F456">
            <v>22800</v>
          </cell>
          <cell r="G456" t="str">
            <v>HP0124</v>
          </cell>
          <cell r="AL456" t="str">
            <v>http://www.logitec.co.jp/</v>
          </cell>
        </row>
        <row r="457">
          <cell r="A457" t="str">
            <v>0285V08101</v>
          </cell>
          <cell r="C457">
            <v>35350</v>
          </cell>
          <cell r="D457">
            <v>35350</v>
          </cell>
          <cell r="F457">
            <v>41800</v>
          </cell>
          <cell r="G457" t="str">
            <v>HP0124</v>
          </cell>
          <cell r="AL457" t="str">
            <v>http://www.logitec.co.jp/</v>
          </cell>
        </row>
        <row r="458">
          <cell r="A458" t="str">
            <v>0285V08301</v>
          </cell>
          <cell r="C458">
            <v>32900</v>
          </cell>
          <cell r="D458">
            <v>32900</v>
          </cell>
          <cell r="F458">
            <v>38800</v>
          </cell>
          <cell r="G458" t="str">
            <v>HP0124</v>
          </cell>
          <cell r="AL458" t="str">
            <v>http://www.logitec.co.jp/</v>
          </cell>
        </row>
        <row r="459">
          <cell r="A459" t="str">
            <v>0285V08401</v>
          </cell>
          <cell r="C459">
            <v>20370</v>
          </cell>
          <cell r="D459">
            <v>20370</v>
          </cell>
          <cell r="F459">
            <v>24000</v>
          </cell>
          <cell r="G459" t="str">
            <v>HP0124</v>
          </cell>
          <cell r="AL459" t="str">
            <v>http://www.logitec.co.jp/</v>
          </cell>
        </row>
        <row r="460">
          <cell r="A460" t="str">
            <v>0285V08501</v>
          </cell>
          <cell r="C460">
            <v>9160</v>
          </cell>
          <cell r="D460">
            <v>9160</v>
          </cell>
          <cell r="F460">
            <v>10800</v>
          </cell>
          <cell r="G460" t="str">
            <v>HP0124</v>
          </cell>
          <cell r="AL460" t="str">
            <v>http://www.logitec.co.jp/</v>
          </cell>
        </row>
        <row r="461">
          <cell r="A461" t="str">
            <v>0285V08701</v>
          </cell>
          <cell r="C461">
            <v>25510</v>
          </cell>
          <cell r="D461">
            <v>25510</v>
          </cell>
          <cell r="F461">
            <v>30000</v>
          </cell>
          <cell r="G461" t="str">
            <v>HP0123</v>
          </cell>
          <cell r="AL461" t="str">
            <v>http://www.logitec.co.jp/</v>
          </cell>
        </row>
        <row r="462">
          <cell r="A462" t="str">
            <v>0287V68001</v>
          </cell>
          <cell r="C462">
            <v>12210</v>
          </cell>
          <cell r="D462">
            <v>12210</v>
          </cell>
          <cell r="F462">
            <v>15400</v>
          </cell>
          <cell r="G462" t="str">
            <v>HP0133</v>
          </cell>
          <cell r="AL462" t="str">
            <v>http://www.melcoinc.co.jp/</v>
          </cell>
        </row>
        <row r="463">
          <cell r="A463" t="str">
            <v>0287V68101</v>
          </cell>
          <cell r="C463">
            <v>26270</v>
          </cell>
          <cell r="D463">
            <v>26270</v>
          </cell>
          <cell r="F463">
            <v>33000</v>
          </cell>
          <cell r="G463" t="str">
            <v>HP0133</v>
          </cell>
          <cell r="AL463" t="str">
            <v>http://www.melcoinc.co.jp/</v>
          </cell>
        </row>
        <row r="464">
          <cell r="A464" t="str">
            <v>0290V85101</v>
          </cell>
          <cell r="C464">
            <v>120080</v>
          </cell>
          <cell r="D464">
            <v>120080</v>
          </cell>
          <cell r="F464">
            <v>158000</v>
          </cell>
          <cell r="G464" t="str">
            <v>SP0129</v>
          </cell>
          <cell r="AL464" t="str">
            <v>http://www.yano-el.co.jp/</v>
          </cell>
        </row>
        <row r="465">
          <cell r="A465" t="str">
            <v>0300V13701</v>
          </cell>
          <cell r="C465">
            <v>79840</v>
          </cell>
          <cell r="D465">
            <v>79840</v>
          </cell>
          <cell r="F465">
            <v>99800</v>
          </cell>
          <cell r="G465" t="str">
            <v>HP0129</v>
          </cell>
          <cell r="J465" t="str">
            <v>1</v>
          </cell>
          <cell r="AL465" t="str">
            <v>http://www.sandisk.co.jp/</v>
          </cell>
        </row>
        <row r="466">
          <cell r="A466" t="str">
            <v>0293V95401</v>
          </cell>
          <cell r="C466">
            <v>23680</v>
          </cell>
          <cell r="D466">
            <v>23680</v>
          </cell>
          <cell r="F466">
            <v>29800</v>
          </cell>
          <cell r="G466" t="str">
            <v>HP0133</v>
          </cell>
          <cell r="AL466" t="str">
            <v>http://www.melcoinc.co.jp/</v>
          </cell>
        </row>
        <row r="467">
          <cell r="A467" t="str">
            <v>0293V95601</v>
          </cell>
          <cell r="C467">
            <v>39190</v>
          </cell>
          <cell r="D467">
            <v>38430</v>
          </cell>
          <cell r="F467">
            <v>46800</v>
          </cell>
          <cell r="G467" t="str">
            <v>HP0125</v>
          </cell>
          <cell r="AL467" t="str">
            <v>http://www.logitec.co.jp/</v>
          </cell>
        </row>
        <row r="468">
          <cell r="A468" t="str">
            <v>0293V95701</v>
          </cell>
          <cell r="C468">
            <v>38430</v>
          </cell>
          <cell r="D468">
            <v>38430</v>
          </cell>
          <cell r="F468">
            <v>45800</v>
          </cell>
          <cell r="G468" t="str">
            <v>HP0125</v>
          </cell>
          <cell r="AL468" t="str">
            <v>http://www.logitec.co.jp/</v>
          </cell>
        </row>
        <row r="469">
          <cell r="A469" t="str">
            <v>0294V57701</v>
          </cell>
          <cell r="C469">
            <v>27060</v>
          </cell>
          <cell r="D469">
            <v>27060</v>
          </cell>
          <cell r="F469">
            <v>32800</v>
          </cell>
          <cell r="G469" t="str">
            <v>HP0126</v>
          </cell>
          <cell r="AL469" t="str">
            <v>http://www.olympus.co.jp/</v>
          </cell>
        </row>
        <row r="470">
          <cell r="A470" t="str">
            <v>0293V95901</v>
          </cell>
          <cell r="C470">
            <v>16910</v>
          </cell>
          <cell r="D470">
            <v>16910</v>
          </cell>
          <cell r="F470">
            <v>19900</v>
          </cell>
          <cell r="G470" t="str">
            <v>HP0124</v>
          </cell>
          <cell r="AL470" t="str">
            <v>http://www.logitec.co.jp/</v>
          </cell>
        </row>
        <row r="471">
          <cell r="A471" t="str">
            <v>0293V95801</v>
          </cell>
          <cell r="C471">
            <v>36120</v>
          </cell>
          <cell r="D471">
            <v>36120</v>
          </cell>
          <cell r="F471">
            <v>42800</v>
          </cell>
          <cell r="G471" t="str">
            <v>HP0124</v>
          </cell>
          <cell r="AL471" t="str">
            <v>http://www.logitec.co.jp/</v>
          </cell>
        </row>
        <row r="472">
          <cell r="A472" t="str">
            <v>0293V96001</v>
          </cell>
          <cell r="C472">
            <v>15230</v>
          </cell>
          <cell r="D472">
            <v>15230</v>
          </cell>
          <cell r="F472">
            <v>17900</v>
          </cell>
          <cell r="G472" t="str">
            <v>HP0123</v>
          </cell>
          <cell r="AL472" t="str">
            <v>http://www.logitec.co.jp/</v>
          </cell>
        </row>
        <row r="473">
          <cell r="A473" t="str">
            <v>0294V58001</v>
          </cell>
          <cell r="C473">
            <v>19671</v>
          </cell>
          <cell r="D473">
            <v>19671</v>
          </cell>
          <cell r="F473">
            <v>23800</v>
          </cell>
          <cell r="G473" t="str">
            <v>HP0126</v>
          </cell>
          <cell r="AL473" t="str">
            <v>http://www.olympus.co.jp/</v>
          </cell>
        </row>
        <row r="474">
          <cell r="A474" t="str">
            <v>0294V57801</v>
          </cell>
          <cell r="C474">
            <v>23100</v>
          </cell>
          <cell r="D474">
            <v>23100</v>
          </cell>
          <cell r="F474">
            <v>27800</v>
          </cell>
          <cell r="G474" t="str">
            <v>HP0125</v>
          </cell>
          <cell r="AL474" t="str">
            <v>http://www.olympus.co.jp/</v>
          </cell>
        </row>
        <row r="475">
          <cell r="A475" t="str">
            <v>0294V57901</v>
          </cell>
          <cell r="C475">
            <v>24700</v>
          </cell>
          <cell r="D475">
            <v>24700</v>
          </cell>
          <cell r="F475">
            <v>29800</v>
          </cell>
          <cell r="G475" t="str">
            <v>HP0126</v>
          </cell>
          <cell r="AL475" t="str">
            <v>http://www.olympus.co.jp/</v>
          </cell>
        </row>
        <row r="476">
          <cell r="A476" t="str">
            <v>0296V43101</v>
          </cell>
          <cell r="C476">
            <v>27900</v>
          </cell>
          <cell r="D476">
            <v>27900</v>
          </cell>
          <cell r="F476">
            <v>32900</v>
          </cell>
          <cell r="G476" t="str">
            <v>HP0124</v>
          </cell>
          <cell r="AL476" t="str">
            <v>http://www.logitec.co.jp/</v>
          </cell>
        </row>
        <row r="477">
          <cell r="A477" t="str">
            <v>0296V43201</v>
          </cell>
          <cell r="C477">
            <v>29500</v>
          </cell>
          <cell r="D477">
            <v>29500</v>
          </cell>
          <cell r="F477">
            <v>34900</v>
          </cell>
          <cell r="G477" t="str">
            <v>HP0124</v>
          </cell>
          <cell r="AL477" t="str">
            <v>http://www.logitec.co.jp/</v>
          </cell>
        </row>
        <row r="478">
          <cell r="A478" t="str">
            <v>0296V77501</v>
          </cell>
          <cell r="C478">
            <v>5310</v>
          </cell>
          <cell r="D478">
            <v>5310</v>
          </cell>
          <cell r="F478">
            <v>6980</v>
          </cell>
          <cell r="G478" t="str">
            <v>HP0129</v>
          </cell>
          <cell r="AL478" t="str">
            <v>http://www.yano-el.co.jp/</v>
          </cell>
        </row>
        <row r="479">
          <cell r="A479" t="str">
            <v>0296V77401</v>
          </cell>
          <cell r="C479">
            <v>5310</v>
          </cell>
          <cell r="D479">
            <v>5310</v>
          </cell>
          <cell r="F479">
            <v>6980</v>
          </cell>
          <cell r="G479" t="str">
            <v>HP0127</v>
          </cell>
          <cell r="AL479" t="str">
            <v>http://www.yano-el.co.jp/</v>
          </cell>
        </row>
        <row r="480">
          <cell r="A480" t="str">
            <v>0296V77601</v>
          </cell>
          <cell r="C480">
            <v>60650</v>
          </cell>
          <cell r="D480">
            <v>60650</v>
          </cell>
          <cell r="F480">
            <v>79800</v>
          </cell>
          <cell r="G480" t="str">
            <v>HP0127</v>
          </cell>
          <cell r="AL480" t="str">
            <v>http://www.yano-el.co.jp/</v>
          </cell>
        </row>
        <row r="481">
          <cell r="A481" t="str">
            <v>0296V77301</v>
          </cell>
          <cell r="C481">
            <v>5310</v>
          </cell>
          <cell r="D481">
            <v>5310</v>
          </cell>
          <cell r="F481">
            <v>6980</v>
          </cell>
          <cell r="G481" t="str">
            <v>SP0127</v>
          </cell>
          <cell r="AL481" t="str">
            <v>http://www.yano-el.co.jp/</v>
          </cell>
        </row>
        <row r="482">
          <cell r="A482" t="str">
            <v>0298V06201</v>
          </cell>
          <cell r="C482">
            <v>22290</v>
          </cell>
          <cell r="D482">
            <v>22290</v>
          </cell>
          <cell r="F482">
            <v>26500</v>
          </cell>
          <cell r="G482" t="str">
            <v>HP0124</v>
          </cell>
          <cell r="AL482" t="str">
            <v>http://www.logitec.co.jp/</v>
          </cell>
        </row>
        <row r="483">
          <cell r="A483" t="str">
            <v>0298V06301</v>
          </cell>
          <cell r="C483">
            <v>32900</v>
          </cell>
          <cell r="D483">
            <v>32900</v>
          </cell>
          <cell r="F483">
            <v>38800</v>
          </cell>
          <cell r="G483" t="str">
            <v>HP0124</v>
          </cell>
          <cell r="AL483" t="str">
            <v>http://www.logitec.co.jp/</v>
          </cell>
        </row>
        <row r="484">
          <cell r="A484" t="str">
            <v>0298V60701</v>
          </cell>
          <cell r="C484">
            <v>26130</v>
          </cell>
          <cell r="D484">
            <v>26130</v>
          </cell>
          <cell r="F484">
            <v>30800</v>
          </cell>
          <cell r="G484" t="str">
            <v>HP0124</v>
          </cell>
          <cell r="AL484" t="str">
            <v>http://www.logitec.co.jp/</v>
          </cell>
        </row>
        <row r="485">
          <cell r="A485" t="str">
            <v>0299V88101</v>
          </cell>
          <cell r="C485">
            <v>7350</v>
          </cell>
          <cell r="D485">
            <v>7350</v>
          </cell>
          <cell r="F485">
            <v>9180</v>
          </cell>
          <cell r="G485" t="str">
            <v>HP0128</v>
          </cell>
          <cell r="AL485" t="str">
            <v>http://www.imation.co.jp/</v>
          </cell>
        </row>
        <row r="486">
          <cell r="A486" t="str">
            <v>0299V88201</v>
          </cell>
          <cell r="C486">
            <v>24930</v>
          </cell>
          <cell r="D486">
            <v>24930</v>
          </cell>
          <cell r="F486">
            <v>32800</v>
          </cell>
          <cell r="G486" t="str">
            <v>HP0127</v>
          </cell>
          <cell r="AL486" t="str">
            <v>http://www.yano-el.co.jp/</v>
          </cell>
        </row>
        <row r="487">
          <cell r="A487" t="str">
            <v>0299V88301</v>
          </cell>
          <cell r="C487">
            <v>34050</v>
          </cell>
          <cell r="D487">
            <v>34050</v>
          </cell>
          <cell r="F487">
            <v>44800</v>
          </cell>
          <cell r="G487" t="str">
            <v>HP0127</v>
          </cell>
          <cell r="AL487" t="str">
            <v>http://www.yano-el.co.jp/</v>
          </cell>
        </row>
        <row r="488">
          <cell r="A488" t="str">
            <v>0299V88401</v>
          </cell>
          <cell r="C488">
            <v>43930</v>
          </cell>
          <cell r="D488">
            <v>43930</v>
          </cell>
          <cell r="F488">
            <v>57800</v>
          </cell>
          <cell r="G488" t="str">
            <v>HP0127</v>
          </cell>
          <cell r="AL488" t="str">
            <v>http://www.yano-el.co.jp/</v>
          </cell>
        </row>
        <row r="489">
          <cell r="A489" t="str">
            <v>0299V88501</v>
          </cell>
          <cell r="C489">
            <v>34050</v>
          </cell>
          <cell r="D489">
            <v>34050</v>
          </cell>
          <cell r="F489">
            <v>44800</v>
          </cell>
          <cell r="G489" t="str">
            <v>HP0127</v>
          </cell>
          <cell r="AL489" t="str">
            <v>http://www.yano-el.co.jp/</v>
          </cell>
        </row>
        <row r="490">
          <cell r="A490" t="str">
            <v>0301V60201</v>
          </cell>
          <cell r="C490">
            <v>3600</v>
          </cell>
          <cell r="D490">
            <v>3600</v>
          </cell>
          <cell r="F490">
            <v>4980</v>
          </cell>
          <cell r="G490" t="str">
            <v>HP0129</v>
          </cell>
          <cell r="AL490" t="str">
            <v>http://www.princeton.co.jp/new_site/index1.html</v>
          </cell>
        </row>
        <row r="491">
          <cell r="A491" t="str">
            <v>0304V32301</v>
          </cell>
          <cell r="C491">
            <v>7520</v>
          </cell>
          <cell r="D491">
            <v>7520</v>
          </cell>
          <cell r="F491">
            <v>9400</v>
          </cell>
          <cell r="G491" t="str">
            <v>HP0129</v>
          </cell>
          <cell r="J491" t="str">
            <v>1</v>
          </cell>
          <cell r="AL491" t="str">
            <v>http://www.adaptec.co.jp/</v>
          </cell>
        </row>
        <row r="492">
          <cell r="A492" t="str">
            <v>0305V34501</v>
          </cell>
          <cell r="C492">
            <v>36350</v>
          </cell>
          <cell r="D492">
            <v>36350</v>
          </cell>
          <cell r="F492">
            <v>42800</v>
          </cell>
          <cell r="G492" t="str">
            <v>HP0124</v>
          </cell>
          <cell r="AL492" t="str">
            <v>http://www.logitec.co.jp/</v>
          </cell>
        </row>
        <row r="493">
          <cell r="A493" t="str">
            <v>0305V34401</v>
          </cell>
          <cell r="C493">
            <v>32130</v>
          </cell>
          <cell r="D493">
            <v>32130</v>
          </cell>
          <cell r="F493">
            <v>37800</v>
          </cell>
          <cell r="G493" t="str">
            <v>HP0124</v>
          </cell>
          <cell r="AL493" t="str">
            <v>http://www.logitec.co.jp/</v>
          </cell>
        </row>
        <row r="494">
          <cell r="A494" t="str">
            <v>0310V52901</v>
          </cell>
          <cell r="C494">
            <v>38910</v>
          </cell>
          <cell r="D494">
            <v>38910</v>
          </cell>
          <cell r="F494">
            <v>48640</v>
          </cell>
          <cell r="G494" t="str">
            <v>HP0129</v>
          </cell>
          <cell r="J494" t="str">
            <v>1</v>
          </cell>
          <cell r="AL494" t="str">
            <v>http://www.adaptec.co.jp/</v>
          </cell>
        </row>
        <row r="495">
          <cell r="A495" t="str">
            <v>0311V21501</v>
          </cell>
          <cell r="C495">
            <v>5370</v>
          </cell>
          <cell r="D495">
            <v>5370</v>
          </cell>
          <cell r="F495">
            <v>6400</v>
          </cell>
          <cell r="G495" t="str">
            <v>HP0125</v>
          </cell>
          <cell r="AL495" t="str">
            <v>http://www.logitec.co.jp/</v>
          </cell>
        </row>
        <row r="496">
          <cell r="A496" t="str">
            <v>0310V53001</v>
          </cell>
          <cell r="C496">
            <v>40850</v>
          </cell>
          <cell r="D496">
            <v>40850</v>
          </cell>
          <cell r="F496">
            <v>51070</v>
          </cell>
          <cell r="G496" t="str">
            <v>HP0129</v>
          </cell>
          <cell r="J496" t="str">
            <v>1</v>
          </cell>
          <cell r="AL496" t="str">
            <v>http://www.adaptec.co.jp/</v>
          </cell>
        </row>
        <row r="497">
          <cell r="A497" t="str">
            <v>0310V52601</v>
          </cell>
          <cell r="C497">
            <v>33720</v>
          </cell>
          <cell r="D497">
            <v>33720</v>
          </cell>
          <cell r="F497">
            <v>42150</v>
          </cell>
          <cell r="G497" t="str">
            <v>HP0129</v>
          </cell>
          <cell r="J497" t="str">
            <v>1</v>
          </cell>
          <cell r="AL497" t="str">
            <v>http://www.adaptec.co.jp/</v>
          </cell>
        </row>
        <row r="498">
          <cell r="A498" t="str">
            <v>0310V52701</v>
          </cell>
          <cell r="C498">
            <v>33720</v>
          </cell>
          <cell r="D498">
            <v>33720</v>
          </cell>
          <cell r="F498">
            <v>42150</v>
          </cell>
          <cell r="G498" t="str">
            <v>HP0129</v>
          </cell>
          <cell r="J498" t="str">
            <v>1</v>
          </cell>
          <cell r="AL498" t="str">
            <v>http://www.adaptec.co.jp/</v>
          </cell>
        </row>
        <row r="499">
          <cell r="A499" t="str">
            <v>0311V21101</v>
          </cell>
          <cell r="C499">
            <v>24700</v>
          </cell>
          <cell r="D499">
            <v>24700</v>
          </cell>
          <cell r="F499">
            <v>29800</v>
          </cell>
          <cell r="G499" t="str">
            <v>HP0126</v>
          </cell>
          <cell r="AL499" t="str">
            <v>http://www.olympus.co.jp/</v>
          </cell>
        </row>
        <row r="500">
          <cell r="A500" t="str">
            <v>0311V21201</v>
          </cell>
          <cell r="C500">
            <v>19671</v>
          </cell>
          <cell r="D500">
            <v>19671</v>
          </cell>
          <cell r="F500">
            <v>23800</v>
          </cell>
          <cell r="G500" t="str">
            <v>HP0126</v>
          </cell>
          <cell r="AL500" t="str">
            <v>http://www.olympus.co.jp/</v>
          </cell>
        </row>
        <row r="501">
          <cell r="A501" t="str">
            <v>0311V21401</v>
          </cell>
          <cell r="C501">
            <v>27670</v>
          </cell>
          <cell r="D501">
            <v>27670</v>
          </cell>
          <cell r="F501">
            <v>32800</v>
          </cell>
          <cell r="G501" t="str">
            <v>HP0124</v>
          </cell>
          <cell r="AL501" t="str">
            <v>http://www.logitec.co.jp/</v>
          </cell>
        </row>
      </sheetData>
      <sheetData sheetId="4" refreshError="1"/>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nits (000)"/>
      <sheetName val="OEM Market Value ($M)"/>
      <sheetName val="Street Market Value ($M)"/>
      <sheetName val="OEM ASP"/>
      <sheetName val="Street ASP"/>
      <sheetName val="Pixel Format"/>
      <sheetName val="DATA INPUT-linked"/>
      <sheetName val="INPUT SHEET-Pixel Formats"/>
      <sheetName val="Region Definition"/>
      <sheetName val="Pivot Table Examp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HA"/>
      <sheetName val="0210"/>
      <sheetName val="0206企画"/>
      <sheetName val="Sheet1"/>
      <sheetName val="Sheet2"/>
      <sheetName val="(All)Base"/>
    </sheetNames>
    <sheetDataSet>
      <sheetData sheetId="0" refreshError="1"/>
      <sheetData sheetId="1" refreshError="1"/>
      <sheetData sheetId="2" refreshError="1"/>
      <sheetData sheetId="3" refreshError="1"/>
      <sheetData sheetId="4" refreshError="1"/>
      <sheetData sheetId="5" refreshError="1">
        <row r="2">
          <cell r="B2" t="str">
            <v>パソコン用モニタ価格表(2月6日)</v>
          </cell>
        </row>
        <row r="4">
          <cell r="A4" t="str">
            <v>グローバル商品コード</v>
          </cell>
          <cell r="B4" t="str">
            <v>ｻｲｽﾞ／種類</v>
          </cell>
          <cell r="C4" t="str">
            <v>メーカー</v>
          </cell>
          <cell r="D4" t="str">
            <v>商品名</v>
          </cell>
          <cell r="E4" t="str">
            <v>新/改/終</v>
          </cell>
          <cell r="F4" t="str">
            <v>物流情報</v>
          </cell>
          <cell r="G4" t="str">
            <v>商品コード</v>
          </cell>
          <cell r="H4" t="str">
            <v>標準小売価格</v>
          </cell>
          <cell r="I4" t="str">
            <v>想定実勢価格(S/P)</v>
          </cell>
          <cell r="J4" t="str">
            <v>仕切基準価格</v>
          </cell>
          <cell r="K4" t="str">
            <v>標準原価</v>
          </cell>
          <cell r="L4" t="str">
            <v>販促金</v>
          </cell>
          <cell r="M4" t="str">
            <v>原価率(%)</v>
          </cell>
          <cell r="N4" t="str">
            <v>仕切率GP</v>
          </cell>
          <cell r="O4" t="str">
            <v>ルート卸</v>
          </cell>
          <cell r="P4" t="str">
            <v>連結卸</v>
          </cell>
          <cell r="Q4" t="str">
            <v>販売管理価格</v>
          </cell>
          <cell r="R4" t="str">
            <v>C販粗利(ﾙｰﾄ)</v>
          </cell>
          <cell r="S4" t="str">
            <v>C販粗利(連結)</v>
          </cell>
          <cell r="T4" t="str">
            <v>備考</v>
          </cell>
          <cell r="U4" t="str">
            <v>DIS仕切</v>
          </cell>
          <cell r="V4" t="str">
            <v>DISとの価格差</v>
          </cell>
        </row>
        <row r="5">
          <cell r="A5" t="str">
            <v>0233V756</v>
          </cell>
          <cell r="B5" t="str">
            <v>15TFT</v>
          </cell>
          <cell r="C5" t="str">
            <v>NEC三菱</v>
          </cell>
          <cell r="D5" t="str">
            <v>RDT152X-L</v>
          </cell>
          <cell r="E5" t="str">
            <v>僅少</v>
          </cell>
          <cell r="F5" t="str">
            <v>現在庫にて終了</v>
          </cell>
          <cell r="G5" t="str">
            <v>RDT152X-L</v>
          </cell>
          <cell r="H5" t="str">
            <v>OPEN</v>
          </cell>
          <cell r="I5">
            <v>55800</v>
          </cell>
          <cell r="J5">
            <v>36902</v>
          </cell>
          <cell r="K5">
            <v>33800</v>
          </cell>
          <cell r="L5" t="str">
            <v>原価3％</v>
          </cell>
          <cell r="M5">
            <v>92</v>
          </cell>
          <cell r="N5" t="str">
            <v>HP0114</v>
          </cell>
          <cell r="O5">
            <v>34687</v>
          </cell>
          <cell r="P5">
            <v>34687</v>
          </cell>
          <cell r="Q5">
            <v>34687</v>
          </cell>
          <cell r="R5">
            <v>5.480439357684435E-2</v>
          </cell>
          <cell r="S5">
            <v>5.480439357684435E-2</v>
          </cell>
          <cell r="T5" t="str">
            <v>15型ＴＦＴのスタンダードモデル。</v>
          </cell>
          <cell r="V5">
            <v>-34687</v>
          </cell>
        </row>
        <row r="6">
          <cell r="A6" t="str">
            <v>0305V342</v>
          </cell>
          <cell r="B6" t="str">
            <v>15TFT</v>
          </cell>
          <cell r="C6" t="str">
            <v>NEC三菱</v>
          </cell>
          <cell r="D6" t="str">
            <v>RDT152E（企業向け専用）</v>
          </cell>
          <cell r="F6" t="str">
            <v>供給不安定</v>
          </cell>
          <cell r="G6" t="str">
            <v>RDT152E</v>
          </cell>
          <cell r="H6" t="str">
            <v>OPEN</v>
          </cell>
          <cell r="J6">
            <v>35825</v>
          </cell>
          <cell r="K6">
            <v>32800</v>
          </cell>
          <cell r="L6" t="str">
            <v>原価3％</v>
          </cell>
          <cell r="M6">
            <v>92</v>
          </cell>
          <cell r="N6" t="str">
            <v>HP0114</v>
          </cell>
          <cell r="O6">
            <v>33675</v>
          </cell>
          <cell r="P6">
            <v>33675</v>
          </cell>
          <cell r="Q6">
            <v>33675</v>
          </cell>
          <cell r="R6">
            <v>5.5204157386785448E-2</v>
          </cell>
          <cell r="S6">
            <v>5.5204157386785448E-2</v>
          </cell>
          <cell r="T6" t="str">
            <v>企業案件専用モデル、価格対応有り、随時ご相談ください。スピーカー付、電源ケーブル、ビデオケーブルは直付け、1年間無償保証（センドバック）</v>
          </cell>
          <cell r="V6">
            <v>-33675</v>
          </cell>
        </row>
        <row r="7">
          <cell r="A7" t="str">
            <v>0291V842</v>
          </cell>
          <cell r="B7" t="str">
            <v>15TFT</v>
          </cell>
          <cell r="C7" t="str">
            <v>NEC三菱</v>
          </cell>
          <cell r="D7" t="str">
            <v>RDT156V</v>
          </cell>
          <cell r="G7" t="str">
            <v>RDT156V</v>
          </cell>
          <cell r="H7" t="str">
            <v>OPEN</v>
          </cell>
          <cell r="I7">
            <v>39800</v>
          </cell>
          <cell r="J7">
            <v>36917</v>
          </cell>
          <cell r="K7">
            <v>33800</v>
          </cell>
          <cell r="L7" t="str">
            <v>原価3％</v>
          </cell>
          <cell r="M7">
            <v>92</v>
          </cell>
          <cell r="N7" t="str">
            <v>HP0114</v>
          </cell>
          <cell r="O7">
            <v>34701</v>
          </cell>
          <cell r="P7">
            <v>34701</v>
          </cell>
          <cell r="Q7">
            <v>34701</v>
          </cell>
          <cell r="R7">
            <v>5.5185729517881331E-2</v>
          </cell>
          <cell r="S7">
            <v>5.5185729517881331E-2</v>
          </cell>
          <cell r="T7" t="str">
            <v>15型ＴＦＴの法人案件専用モデル。</v>
          </cell>
          <cell r="V7">
            <v>-34701</v>
          </cell>
        </row>
        <row r="8">
          <cell r="A8" t="str">
            <v>0291V843</v>
          </cell>
          <cell r="B8" t="str">
            <v>15TFT黒</v>
          </cell>
          <cell r="C8" t="str">
            <v>NEC三菱</v>
          </cell>
          <cell r="D8" t="str">
            <v>RDT156VBK（黒モデル）</v>
          </cell>
          <cell r="G8" t="str">
            <v>RDT156VBK</v>
          </cell>
          <cell r="H8" t="str">
            <v>OPEN</v>
          </cell>
          <cell r="I8">
            <v>39800</v>
          </cell>
          <cell r="J8">
            <v>36917</v>
          </cell>
          <cell r="K8">
            <v>33800</v>
          </cell>
          <cell r="L8" t="str">
            <v>原価3％</v>
          </cell>
          <cell r="M8">
            <v>92</v>
          </cell>
          <cell r="N8" t="str">
            <v>HP0114</v>
          </cell>
          <cell r="O8">
            <v>34701</v>
          </cell>
          <cell r="P8">
            <v>34701</v>
          </cell>
          <cell r="Q8">
            <v>34701</v>
          </cell>
          <cell r="R8">
            <v>5.5185729517881331E-2</v>
          </cell>
          <cell r="S8">
            <v>5.5185729517881331E-2</v>
          </cell>
          <cell r="T8" t="str">
            <v>RDT156Vのブラックモデル。</v>
          </cell>
          <cell r="V8">
            <v>-34701</v>
          </cell>
        </row>
        <row r="9">
          <cell r="A9" t="str">
            <v>0291V844</v>
          </cell>
          <cell r="B9" t="str">
            <v>15TFT</v>
          </cell>
          <cell r="C9" t="str">
            <v>NEC三菱</v>
          </cell>
          <cell r="D9" t="str">
            <v>RDT156S</v>
          </cell>
          <cell r="G9" t="str">
            <v>RDT156S</v>
          </cell>
          <cell r="H9" t="str">
            <v>OPEN</v>
          </cell>
          <cell r="I9">
            <v>42800</v>
          </cell>
          <cell r="J9">
            <v>39757</v>
          </cell>
          <cell r="K9">
            <v>36400</v>
          </cell>
          <cell r="L9" t="str">
            <v>原価3％</v>
          </cell>
          <cell r="M9">
            <v>92</v>
          </cell>
          <cell r="N9" t="str">
            <v>HP0114</v>
          </cell>
          <cell r="O9">
            <v>37371</v>
          </cell>
          <cell r="P9">
            <v>37371</v>
          </cell>
          <cell r="Q9">
            <v>37371</v>
          </cell>
          <cell r="R9">
            <v>5.5203232452971554E-2</v>
          </cell>
          <cell r="S9">
            <v>5.5203232452971554E-2</v>
          </cell>
          <cell r="T9" t="str">
            <v>RDT153Xの後継機、15型ＴＦＴのスタンダードモデル。アナログ（D-Sub15）/デジタル（DVI-D）の2系統入力。</v>
          </cell>
          <cell r="V9">
            <v>-37371</v>
          </cell>
        </row>
        <row r="10">
          <cell r="A10" t="str">
            <v>0291V845</v>
          </cell>
          <cell r="B10" t="str">
            <v>15TFT黒</v>
          </cell>
          <cell r="C10" t="str">
            <v>NEC三菱</v>
          </cell>
          <cell r="D10" t="str">
            <v>RDT156SBK（黒モデル）</v>
          </cell>
          <cell r="G10" t="str">
            <v>RDT156SBK</v>
          </cell>
          <cell r="H10" t="str">
            <v>OPEN</v>
          </cell>
          <cell r="I10">
            <v>42800</v>
          </cell>
          <cell r="J10">
            <v>39757</v>
          </cell>
          <cell r="K10">
            <v>36400</v>
          </cell>
          <cell r="L10" t="str">
            <v>原価3％</v>
          </cell>
          <cell r="M10">
            <v>92</v>
          </cell>
          <cell r="N10" t="str">
            <v>HP0114</v>
          </cell>
          <cell r="O10">
            <v>37371</v>
          </cell>
          <cell r="P10">
            <v>37371</v>
          </cell>
          <cell r="Q10">
            <v>37371</v>
          </cell>
          <cell r="R10">
            <v>5.5203232452971554E-2</v>
          </cell>
          <cell r="S10">
            <v>5.5203232452971554E-2</v>
          </cell>
          <cell r="T10" t="str">
            <v>RDT156Sのブラックモデル。</v>
          </cell>
          <cell r="V10">
            <v>-37371</v>
          </cell>
        </row>
        <row r="11">
          <cell r="A11" t="str">
            <v>0233V757</v>
          </cell>
          <cell r="B11" t="str">
            <v>15TFT</v>
          </cell>
          <cell r="C11" t="str">
            <v>NEC三菱</v>
          </cell>
          <cell r="D11" t="str">
            <v>RDT152M-A</v>
          </cell>
          <cell r="E11" t="str">
            <v>僅少</v>
          </cell>
          <cell r="F11" t="str">
            <v>ﾒｰｶｰ在庫限りで終了</v>
          </cell>
          <cell r="G11" t="str">
            <v>RDT152M-A</v>
          </cell>
          <cell r="H11" t="str">
            <v>OPEN</v>
          </cell>
          <cell r="I11">
            <v>57800</v>
          </cell>
          <cell r="J11">
            <v>44104</v>
          </cell>
          <cell r="K11">
            <v>39800</v>
          </cell>
          <cell r="L11" t="str">
            <v>原価3％</v>
          </cell>
          <cell r="M11">
            <v>91</v>
          </cell>
          <cell r="N11" t="str">
            <v>HP0114</v>
          </cell>
          <cell r="O11">
            <v>41457</v>
          </cell>
          <cell r="P11">
            <v>41457</v>
          </cell>
          <cell r="Q11">
            <v>41457</v>
          </cell>
          <cell r="R11">
            <v>6.8770050896109228E-2</v>
          </cell>
          <cell r="S11">
            <v>6.8770050896109228E-2</v>
          </cell>
          <cell r="T11" t="str">
            <v>ステレオスピーカー付。</v>
          </cell>
          <cell r="V11">
            <v>-41457</v>
          </cell>
        </row>
        <row r="12">
          <cell r="A12" t="str">
            <v>0291V846</v>
          </cell>
          <cell r="B12" t="str">
            <v>15TFT</v>
          </cell>
          <cell r="C12" t="str">
            <v>NEC三菱</v>
          </cell>
          <cell r="D12" t="str">
            <v>RDT156M</v>
          </cell>
          <cell r="G12" t="str">
            <v>RDT156M</v>
          </cell>
          <cell r="H12" t="str">
            <v>OPEN</v>
          </cell>
          <cell r="I12">
            <v>45800</v>
          </cell>
          <cell r="J12">
            <v>43107</v>
          </cell>
          <cell r="K12">
            <v>38900</v>
          </cell>
          <cell r="L12" t="str">
            <v>原価3％</v>
          </cell>
          <cell r="M12">
            <v>91</v>
          </cell>
          <cell r="N12" t="str">
            <v>HP0114</v>
          </cell>
          <cell r="O12">
            <v>40520</v>
          </cell>
          <cell r="P12">
            <v>40520</v>
          </cell>
          <cell r="Q12">
            <v>40520</v>
          </cell>
          <cell r="R12">
            <v>6.8780848963474833E-2</v>
          </cell>
          <cell r="S12">
            <v>6.8780848963474833E-2</v>
          </cell>
          <cell r="T12" t="str">
            <v>ステレオスピーカー付。リアルフルカラーパネル採用、アナログ（D-Sub15）/デジタル（DVI-D）の2系統入力。</v>
          </cell>
          <cell r="V12">
            <v>-40520</v>
          </cell>
        </row>
        <row r="13">
          <cell r="A13" t="str">
            <v>0272V234</v>
          </cell>
          <cell r="B13" t="str">
            <v>17TFT</v>
          </cell>
          <cell r="C13" t="str">
            <v>NEC三菱</v>
          </cell>
          <cell r="D13" t="str">
            <v>RDT175M-S（PCバンドル販売用）</v>
          </cell>
          <cell r="G13" t="str">
            <v>0272V234</v>
          </cell>
          <cell r="H13" t="str">
            <v>OPEN</v>
          </cell>
          <cell r="J13">
            <v>54256</v>
          </cell>
          <cell r="K13">
            <v>49780</v>
          </cell>
          <cell r="L13" t="str">
            <v>原価3％</v>
          </cell>
          <cell r="M13">
            <v>92</v>
          </cell>
          <cell r="N13" t="str">
            <v>HP0114</v>
          </cell>
          <cell r="O13">
            <v>51000</v>
          </cell>
          <cell r="P13">
            <v>51000</v>
          </cell>
          <cell r="Q13">
            <v>51000</v>
          </cell>
          <cell r="R13">
            <v>5.3203921568627445E-2</v>
          </cell>
          <cell r="S13">
            <v>5.3203921568627445E-2</v>
          </cell>
          <cell r="T13" t="str">
            <v>ステレオスピーカー付。PCとのセット販売で更にお得です。（台数限定）</v>
          </cell>
          <cell r="V13">
            <v>-51000</v>
          </cell>
        </row>
        <row r="14">
          <cell r="A14" t="str">
            <v>0233V983</v>
          </cell>
          <cell r="B14" t="str">
            <v>17TFT</v>
          </cell>
          <cell r="C14" t="str">
            <v>NEC三菱</v>
          </cell>
          <cell r="D14" t="str">
            <v>RDT175M-S</v>
          </cell>
          <cell r="G14" t="str">
            <v>RDT175M-S</v>
          </cell>
          <cell r="H14" t="str">
            <v>OPEN</v>
          </cell>
          <cell r="I14">
            <v>59800</v>
          </cell>
          <cell r="J14">
            <v>57235</v>
          </cell>
          <cell r="K14">
            <v>50800</v>
          </cell>
          <cell r="L14" t="str">
            <v>原価3％</v>
          </cell>
          <cell r="M14">
            <v>89</v>
          </cell>
          <cell r="N14" t="str">
            <v>HP0114</v>
          </cell>
          <cell r="O14">
            <v>53800</v>
          </cell>
          <cell r="P14">
            <v>53800</v>
          </cell>
          <cell r="Q14">
            <v>53800</v>
          </cell>
          <cell r="R14">
            <v>8.4089219330855017E-2</v>
          </cell>
          <cell r="S14">
            <v>8.4089219330855017E-2</v>
          </cell>
          <cell r="T14" t="str">
            <v>ステレオスピーカー付の液晶モニタ。</v>
          </cell>
          <cell r="V14">
            <v>-53800</v>
          </cell>
        </row>
        <row r="15">
          <cell r="A15" t="str">
            <v>0234V937</v>
          </cell>
          <cell r="B15" t="str">
            <v>17TFT</v>
          </cell>
          <cell r="C15" t="str">
            <v>NEC三菱</v>
          </cell>
          <cell r="D15" t="str">
            <v>RDT174MD</v>
          </cell>
          <cell r="E15" t="str">
            <v>僅少</v>
          </cell>
          <cell r="F15" t="str">
            <v>現在庫にて終了</v>
          </cell>
          <cell r="G15" t="str">
            <v>RDT174MD</v>
          </cell>
          <cell r="H15" t="str">
            <v>OPEN</v>
          </cell>
          <cell r="I15">
            <v>87800</v>
          </cell>
          <cell r="J15">
            <v>78087</v>
          </cell>
          <cell r="K15">
            <v>71200</v>
          </cell>
          <cell r="L15" t="str">
            <v>原価3％</v>
          </cell>
          <cell r="M15">
            <v>92</v>
          </cell>
          <cell r="N15" t="str">
            <v>HP0114</v>
          </cell>
          <cell r="O15">
            <v>73401</v>
          </cell>
          <cell r="P15">
            <v>73401</v>
          </cell>
          <cell r="Q15">
            <v>73401</v>
          </cell>
          <cell r="R15">
            <v>5.908638846882195E-2</v>
          </cell>
          <cell r="S15">
            <v>5.908638846882195E-2</v>
          </cell>
          <cell r="T15" t="str">
            <v>アナログ(D-Sub15)/デジタル(DVI-D)の2系統入力、スピーカー付。</v>
          </cell>
          <cell r="V15">
            <v>-73401</v>
          </cell>
        </row>
        <row r="16">
          <cell r="A16" t="str">
            <v>0291V847</v>
          </cell>
          <cell r="B16" t="str">
            <v>17TFT</v>
          </cell>
          <cell r="C16" t="str">
            <v>NEC三菱</v>
          </cell>
          <cell r="D16" t="str">
            <v>RDT176S</v>
          </cell>
          <cell r="G16" t="str">
            <v>RDT176S</v>
          </cell>
          <cell r="H16" t="str">
            <v>OPEN</v>
          </cell>
          <cell r="I16">
            <v>69800</v>
          </cell>
          <cell r="J16">
            <v>64769</v>
          </cell>
          <cell r="K16">
            <v>59300</v>
          </cell>
          <cell r="L16" t="str">
            <v>原価3％</v>
          </cell>
          <cell r="M16">
            <v>92</v>
          </cell>
          <cell r="N16" t="str">
            <v>HP0114</v>
          </cell>
          <cell r="O16">
            <v>60882</v>
          </cell>
          <cell r="P16">
            <v>60882</v>
          </cell>
          <cell r="Q16">
            <v>60882</v>
          </cell>
          <cell r="R16">
            <v>5.5205150947734961E-2</v>
          </cell>
          <cell r="S16">
            <v>5.5205150947734961E-2</v>
          </cell>
          <cell r="T16" t="str">
            <v>17型ＴＦＴのスタンダードモデル。アナログ（D-Sub15）/デジタル（DVI-D）の2系統入力。スピーカーなし。</v>
          </cell>
          <cell r="V16">
            <v>-60882</v>
          </cell>
        </row>
        <row r="17">
          <cell r="A17" t="str">
            <v>0291V848</v>
          </cell>
          <cell r="B17" t="str">
            <v>17TFT黒</v>
          </cell>
          <cell r="C17" t="str">
            <v>NEC三菱</v>
          </cell>
          <cell r="D17" t="str">
            <v>RDT176SBK（黒モデル）</v>
          </cell>
          <cell r="G17" t="str">
            <v>RDT176SBK</v>
          </cell>
          <cell r="H17" t="str">
            <v>OPEN</v>
          </cell>
          <cell r="I17">
            <v>69800</v>
          </cell>
          <cell r="J17">
            <v>64769</v>
          </cell>
          <cell r="K17">
            <v>59300</v>
          </cell>
          <cell r="L17" t="str">
            <v>原価3％</v>
          </cell>
          <cell r="M17">
            <v>92</v>
          </cell>
          <cell r="N17" t="str">
            <v>HP0114</v>
          </cell>
          <cell r="O17">
            <v>60882</v>
          </cell>
          <cell r="P17">
            <v>60882</v>
          </cell>
          <cell r="Q17">
            <v>60882</v>
          </cell>
          <cell r="R17">
            <v>5.5205150947734961E-2</v>
          </cell>
          <cell r="S17">
            <v>5.5205150947734961E-2</v>
          </cell>
          <cell r="T17" t="str">
            <v>RDT176Sのブラックモデル。</v>
          </cell>
          <cell r="V17">
            <v>-60882</v>
          </cell>
        </row>
        <row r="18">
          <cell r="A18" t="str">
            <v>0291V849</v>
          </cell>
          <cell r="B18" t="str">
            <v>17TFT</v>
          </cell>
          <cell r="C18" t="str">
            <v>NEC三菱</v>
          </cell>
          <cell r="D18" t="str">
            <v>RDT176M</v>
          </cell>
          <cell r="G18" t="str">
            <v>RDT176M</v>
          </cell>
          <cell r="H18" t="str">
            <v>OPEN</v>
          </cell>
          <cell r="I18">
            <v>71800</v>
          </cell>
          <cell r="J18">
            <v>66625</v>
          </cell>
          <cell r="K18">
            <v>61000</v>
          </cell>
          <cell r="L18" t="str">
            <v>原価3％</v>
          </cell>
          <cell r="M18">
            <v>92</v>
          </cell>
          <cell r="N18" t="str">
            <v>HP0114</v>
          </cell>
          <cell r="O18">
            <v>62627</v>
          </cell>
          <cell r="P18">
            <v>62627</v>
          </cell>
          <cell r="Q18">
            <v>62627</v>
          </cell>
          <cell r="R18">
            <v>5.5199833937439123E-2</v>
          </cell>
          <cell r="S18">
            <v>5.5199833937439123E-2</v>
          </cell>
          <cell r="T18" t="str">
            <v>ステレオスピーカー付、アナログ（D-Sub15）/デジタル（DVI-D）の2系統入力。</v>
          </cell>
          <cell r="V18">
            <v>-62627</v>
          </cell>
        </row>
        <row r="19">
          <cell r="A19" t="str">
            <v>0216V549</v>
          </cell>
          <cell r="B19" t="str">
            <v>18.1TFT</v>
          </cell>
          <cell r="C19" t="str">
            <v>NEC三菱</v>
          </cell>
          <cell r="D19" t="str">
            <v>RDT184S</v>
          </cell>
          <cell r="E19" t="str">
            <v>僅少</v>
          </cell>
          <cell r="F19" t="str">
            <v>現在庫にて終了</v>
          </cell>
          <cell r="G19" t="str">
            <v>RDT184S</v>
          </cell>
          <cell r="H19" t="str">
            <v>OPEN</v>
          </cell>
          <cell r="I19">
            <v>99800</v>
          </cell>
          <cell r="J19">
            <v>93002</v>
          </cell>
          <cell r="K19">
            <v>84800</v>
          </cell>
          <cell r="L19" t="str">
            <v>原価3％</v>
          </cell>
          <cell r="M19">
            <v>92</v>
          </cell>
          <cell r="N19" t="str">
            <v>SP0114</v>
          </cell>
          <cell r="O19">
            <v>87421</v>
          </cell>
          <cell r="P19">
            <v>87421</v>
          </cell>
          <cell r="Q19">
            <v>87421</v>
          </cell>
          <cell r="R19">
            <v>5.9081913956600819E-2</v>
          </cell>
          <cell r="S19">
            <v>5.9081913956600819E-2</v>
          </cell>
          <cell r="T19" t="str">
            <v>アナログ(D-Sub15)×2の2系統入力、狭額縁タイプ。</v>
          </cell>
          <cell r="V19">
            <v>-87421</v>
          </cell>
        </row>
        <row r="20">
          <cell r="A20" t="str">
            <v>0234V071</v>
          </cell>
          <cell r="B20" t="str">
            <v>18.1TFT黒</v>
          </cell>
          <cell r="C20" t="str">
            <v>NEC三菱</v>
          </cell>
          <cell r="D20" t="str">
            <v>RDT184SBK（黒モデル）</v>
          </cell>
          <cell r="E20" t="str">
            <v>僅少</v>
          </cell>
          <cell r="F20" t="str">
            <v>受発注、ﾒｰｶｰ在庫限りで終了</v>
          </cell>
          <cell r="G20" t="str">
            <v>0234V071</v>
          </cell>
          <cell r="H20" t="str">
            <v>OPEN</v>
          </cell>
          <cell r="I20">
            <v>99800</v>
          </cell>
          <cell r="J20">
            <v>93002</v>
          </cell>
          <cell r="K20">
            <v>84800</v>
          </cell>
          <cell r="L20" t="str">
            <v>原価3％</v>
          </cell>
          <cell r="M20">
            <v>92</v>
          </cell>
          <cell r="N20" t="str">
            <v>HP0114</v>
          </cell>
          <cell r="O20">
            <v>87421</v>
          </cell>
          <cell r="P20">
            <v>87421</v>
          </cell>
          <cell r="Q20">
            <v>87421</v>
          </cell>
          <cell r="R20">
            <v>5.9081913956600819E-2</v>
          </cell>
          <cell r="S20">
            <v>5.9081913956600819E-2</v>
          </cell>
          <cell r="T20" t="str">
            <v>RDT184Sのブラックモデル。アナログ(D-Sub15)×2の2系統入力、狭額縁タイプ。</v>
          </cell>
          <cell r="V20">
            <v>-87421</v>
          </cell>
        </row>
        <row r="21">
          <cell r="A21" t="str">
            <v>0291V851</v>
          </cell>
          <cell r="B21" t="str">
            <v>18.1TFT</v>
          </cell>
          <cell r="C21" t="str">
            <v>NEC三菱</v>
          </cell>
          <cell r="D21" t="str">
            <v>RDT186S</v>
          </cell>
          <cell r="F21" t="str">
            <v>供給不安定</v>
          </cell>
          <cell r="G21" t="str">
            <v>RDT186S</v>
          </cell>
          <cell r="H21" t="str">
            <v>OPEN</v>
          </cell>
          <cell r="I21">
            <v>99800</v>
          </cell>
          <cell r="J21">
            <v>93971</v>
          </cell>
          <cell r="K21">
            <v>84800</v>
          </cell>
          <cell r="L21" t="str">
            <v>原価3％</v>
          </cell>
          <cell r="M21">
            <v>91</v>
          </cell>
          <cell r="N21" t="str">
            <v>HP0114</v>
          </cell>
          <cell r="O21">
            <v>88332</v>
          </cell>
          <cell r="P21">
            <v>88332</v>
          </cell>
          <cell r="Q21">
            <v>88332</v>
          </cell>
          <cell r="R21">
            <v>6.8785943938776434E-2</v>
          </cell>
          <cell r="S21">
            <v>6.8785943938776434E-2</v>
          </cell>
          <cell r="T21" t="str">
            <v>RDT184S後継機。18.1型ＴＦＴのスタンダードモデル。アナログ（D-Sub15）/デジタル（DVI-D）の2系統入力。スピーカーなし。</v>
          </cell>
          <cell r="V21">
            <v>-88332</v>
          </cell>
        </row>
        <row r="22">
          <cell r="A22" t="str">
            <v>0291V850</v>
          </cell>
          <cell r="B22" t="str">
            <v>18.1TFT黒</v>
          </cell>
          <cell r="C22" t="str">
            <v>NEC三菱</v>
          </cell>
          <cell r="D22" t="str">
            <v>RDT186SBK（黒モデル）</v>
          </cell>
          <cell r="G22" t="str">
            <v>RDT186SBK</v>
          </cell>
          <cell r="H22" t="str">
            <v>OPEN</v>
          </cell>
          <cell r="I22">
            <v>99800</v>
          </cell>
          <cell r="J22">
            <v>93971</v>
          </cell>
          <cell r="K22">
            <v>84800</v>
          </cell>
          <cell r="L22" t="str">
            <v>原価3％</v>
          </cell>
          <cell r="M22">
            <v>91</v>
          </cell>
          <cell r="N22" t="str">
            <v>HP0114</v>
          </cell>
          <cell r="O22">
            <v>88332</v>
          </cell>
          <cell r="P22">
            <v>88332</v>
          </cell>
          <cell r="Q22">
            <v>88332</v>
          </cell>
          <cell r="R22">
            <v>6.8785943938776434E-2</v>
          </cell>
          <cell r="S22">
            <v>6.8785943938776434E-2</v>
          </cell>
          <cell r="T22" t="str">
            <v>RDT184SBK後継機。RDT186Sのブラックモデル。</v>
          </cell>
          <cell r="V22">
            <v>-88332</v>
          </cell>
        </row>
        <row r="23">
          <cell r="A23" t="str">
            <v>0246V764</v>
          </cell>
          <cell r="B23" t="str">
            <v>18.1TFT</v>
          </cell>
          <cell r="C23" t="str">
            <v>NEC三菱</v>
          </cell>
          <cell r="D23" t="str">
            <v>RDT184H</v>
          </cell>
          <cell r="F23" t="str">
            <v>受発注</v>
          </cell>
          <cell r="G23" t="str">
            <v>0246V764</v>
          </cell>
          <cell r="H23" t="str">
            <v>OPEN</v>
          </cell>
          <cell r="I23">
            <v>198000</v>
          </cell>
          <cell r="J23">
            <v>135336</v>
          </cell>
          <cell r="K23">
            <v>123400</v>
          </cell>
          <cell r="L23" t="str">
            <v>原価3％</v>
          </cell>
          <cell r="M23">
            <v>92</v>
          </cell>
          <cell r="N23" t="str">
            <v>HP0114</v>
          </cell>
          <cell r="O23">
            <v>127215</v>
          </cell>
          <cell r="P23">
            <v>127215</v>
          </cell>
          <cell r="Q23">
            <v>127215</v>
          </cell>
          <cell r="R23">
            <v>5.9088943913846635E-2</v>
          </cell>
          <cell r="S23">
            <v>5.9088943913846635E-2</v>
          </cell>
          <cell r="T23" t="str">
            <v>ＲＤＴ183Ｈ後継機。18.1型TFTハイエンドモデル、デジタル（DVI-I）×2の2系統入力、狭額縁タイプ。</v>
          </cell>
          <cell r="V23">
            <v>-127215</v>
          </cell>
        </row>
        <row r="24">
          <cell r="A24" t="str">
            <v>0249V466</v>
          </cell>
          <cell r="B24" t="str">
            <v>19TFT</v>
          </cell>
          <cell r="C24" t="str">
            <v>NEC三菱</v>
          </cell>
          <cell r="D24" t="str">
            <v>RDT191S</v>
          </cell>
          <cell r="G24" t="str">
            <v>RDT191S</v>
          </cell>
          <cell r="H24" t="str">
            <v>OPEN</v>
          </cell>
          <cell r="I24">
            <v>118000</v>
          </cell>
          <cell r="J24">
            <v>105053</v>
          </cell>
          <cell r="K24">
            <v>94800</v>
          </cell>
          <cell r="L24" t="str">
            <v>原価3％</v>
          </cell>
          <cell r="M24">
            <v>91</v>
          </cell>
          <cell r="N24" t="str">
            <v>HP0114</v>
          </cell>
          <cell r="O24">
            <v>98749</v>
          </cell>
          <cell r="P24">
            <v>98749</v>
          </cell>
          <cell r="Q24">
            <v>98749</v>
          </cell>
          <cell r="R24">
            <v>6.8790570031088918E-2</v>
          </cell>
          <cell r="S24">
            <v>6.8790570031088918E-2</v>
          </cell>
          <cell r="T24" t="str">
            <v>推奨解像度1280×1024ドット。</v>
          </cell>
          <cell r="V24">
            <v>-98749</v>
          </cell>
        </row>
        <row r="25">
          <cell r="A25" t="str">
            <v>0251V764</v>
          </cell>
          <cell r="B25" t="str">
            <v>19TFT黒</v>
          </cell>
          <cell r="C25" t="str">
            <v>NEC三菱</v>
          </cell>
          <cell r="D25" t="str">
            <v>RDT191SBK（黒モデル）</v>
          </cell>
          <cell r="F25" t="str">
            <v>受発注</v>
          </cell>
          <cell r="G25" t="str">
            <v>0251V764</v>
          </cell>
          <cell r="H25" t="str">
            <v>OPEN</v>
          </cell>
          <cell r="I25">
            <v>118000</v>
          </cell>
          <cell r="J25">
            <v>105053</v>
          </cell>
          <cell r="K25">
            <v>94800</v>
          </cell>
          <cell r="L25" t="str">
            <v>原価3％</v>
          </cell>
          <cell r="M25">
            <v>91</v>
          </cell>
          <cell r="N25" t="str">
            <v>HP0114</v>
          </cell>
          <cell r="O25">
            <v>98749</v>
          </cell>
          <cell r="P25">
            <v>98749</v>
          </cell>
          <cell r="Q25">
            <v>98749</v>
          </cell>
          <cell r="R25">
            <v>6.8790570031088918E-2</v>
          </cell>
          <cell r="S25">
            <v>6.8790570031088918E-2</v>
          </cell>
          <cell r="T25" t="str">
            <v>RDT191Sのブラックタイプ。推奨解像度1280×1024ドット。</v>
          </cell>
          <cell r="V25">
            <v>-98749</v>
          </cell>
        </row>
        <row r="26">
          <cell r="A26" t="str">
            <v>0306V629</v>
          </cell>
          <cell r="B26" t="str">
            <v>20.1TFT</v>
          </cell>
          <cell r="C26" t="str">
            <v>NEC三菱</v>
          </cell>
          <cell r="D26" t="str">
            <v>RDT201H</v>
          </cell>
          <cell r="F26" t="str">
            <v>受発注/供給不安定</v>
          </cell>
          <cell r="G26" t="str">
            <v>RDT201H</v>
          </cell>
          <cell r="H26" t="str">
            <v>OPEN</v>
          </cell>
          <cell r="I26">
            <v>238000</v>
          </cell>
          <cell r="J26">
            <v>197805</v>
          </cell>
          <cell r="K26">
            <v>178500</v>
          </cell>
          <cell r="L26" t="str">
            <v>原価3％</v>
          </cell>
          <cell r="M26">
            <v>91</v>
          </cell>
          <cell r="N26" t="str">
            <v>HP0114</v>
          </cell>
          <cell r="O26">
            <v>185936</v>
          </cell>
          <cell r="P26">
            <v>185936</v>
          </cell>
          <cell r="Q26">
            <v>185936</v>
          </cell>
          <cell r="R26">
            <v>6.8792487737716207E-2</v>
          </cell>
          <cell r="S26">
            <v>6.8792487737716207E-2</v>
          </cell>
          <cell r="T26" t="str">
            <v>UXGA (1600x1200)対応、デジタル（DVI-D）専用/アナログ(D-Sub15)orデジタル(DVI-D)切換の2系統入力、上下左右176度高視野角。</v>
          </cell>
          <cell r="V26">
            <v>-185936</v>
          </cell>
        </row>
        <row r="27">
          <cell r="A27" t="str">
            <v>0289V027</v>
          </cell>
          <cell r="B27" t="str">
            <v>30TFT</v>
          </cell>
          <cell r="C27" t="str">
            <v>NEC三菱</v>
          </cell>
          <cell r="D27" t="str">
            <v>MDT301S</v>
          </cell>
          <cell r="G27" t="str">
            <v>MDT301S</v>
          </cell>
          <cell r="H27" t="str">
            <v>OPEN</v>
          </cell>
          <cell r="J27">
            <v>659000</v>
          </cell>
          <cell r="K27">
            <v>560000</v>
          </cell>
          <cell r="L27" t="str">
            <v>原価3％</v>
          </cell>
          <cell r="M27">
            <v>85</v>
          </cell>
          <cell r="N27" t="str">
            <v>HP0124</v>
          </cell>
          <cell r="O27">
            <v>599690</v>
          </cell>
          <cell r="P27">
            <v>586510</v>
          </cell>
          <cell r="Q27">
            <v>586000</v>
          </cell>
          <cell r="R27">
            <v>9.4198669312478112E-2</v>
          </cell>
          <cell r="S27">
            <v>7.3843583229612458E-2</v>
          </cell>
          <cell r="T27" t="str">
            <v>W-XGA (1280x768)対応、30型ワイドTFTモニタ。デジタル（DVI-D）/アナログ(D-Sub15)/アナログ(5BNC)/Video入力有り、上下左右170度高視野角。スピーカー別売。</v>
          </cell>
          <cell r="V27">
            <v>-586510</v>
          </cell>
        </row>
        <row r="28">
          <cell r="A28" t="str">
            <v>0147V409</v>
          </cell>
          <cell r="B28" t="str">
            <v>15型ｼｬﾄﾞｳﾏｽｸ</v>
          </cell>
          <cell r="C28" t="str">
            <v>NEC三菱</v>
          </cell>
          <cell r="D28" t="str">
            <v>RDS151X</v>
          </cell>
          <cell r="G28" t="str">
            <v>RDS151X</v>
          </cell>
          <cell r="H28" t="str">
            <v>OPEN</v>
          </cell>
          <cell r="I28">
            <v>15800</v>
          </cell>
          <cell r="J28">
            <v>14260</v>
          </cell>
          <cell r="K28">
            <v>13000</v>
          </cell>
          <cell r="L28" t="str">
            <v>原価3％</v>
          </cell>
          <cell r="M28">
            <v>92</v>
          </cell>
          <cell r="N28" t="str">
            <v>SP0114</v>
          </cell>
          <cell r="O28">
            <v>13404</v>
          </cell>
          <cell r="P28">
            <v>13404</v>
          </cell>
          <cell r="Q28">
            <v>13404</v>
          </cell>
          <cell r="R28">
            <v>5.9236048940614745E-2</v>
          </cell>
          <cell r="S28">
            <v>5.9236048940614745E-2</v>
          </cell>
          <cell r="T28" t="str">
            <v>15型CRTのスタンダードモデル。</v>
          </cell>
          <cell r="U28">
            <v>13265</v>
          </cell>
          <cell r="V28">
            <v>-139</v>
          </cell>
        </row>
        <row r="29">
          <cell r="A29" t="str">
            <v>0147V410</v>
          </cell>
          <cell r="B29" t="str">
            <v>17型ｼｬﾄﾞｳﾏｽｸ</v>
          </cell>
          <cell r="C29" t="str">
            <v>NEC三菱</v>
          </cell>
          <cell r="D29" t="str">
            <v>RDS171X</v>
          </cell>
          <cell r="G29" t="str">
            <v>RDS171X</v>
          </cell>
          <cell r="H29" t="str">
            <v>OPEN</v>
          </cell>
          <cell r="I29">
            <v>21800</v>
          </cell>
          <cell r="J29">
            <v>20290</v>
          </cell>
          <cell r="K29">
            <v>18500</v>
          </cell>
          <cell r="L29" t="str">
            <v>原価3％</v>
          </cell>
          <cell r="M29">
            <v>92</v>
          </cell>
          <cell r="N29" t="str">
            <v>SP0114</v>
          </cell>
          <cell r="O29">
            <v>19072</v>
          </cell>
          <cell r="P29">
            <v>19072</v>
          </cell>
          <cell r="Q29">
            <v>19072</v>
          </cell>
          <cell r="R29">
            <v>5.909186241610738E-2</v>
          </cell>
          <cell r="S29">
            <v>5.909186241610738E-2</v>
          </cell>
          <cell r="T29" t="str">
            <v>17型CRTのスタンダードモデル。</v>
          </cell>
          <cell r="U29">
            <v>18877</v>
          </cell>
          <cell r="V29">
            <v>-195</v>
          </cell>
        </row>
        <row r="30">
          <cell r="A30" t="str">
            <v>0244V350</v>
          </cell>
          <cell r="B30" t="str">
            <v>17型ｼｬﾄﾞｳﾏｽｸ</v>
          </cell>
          <cell r="C30" t="str">
            <v>NEC三菱</v>
          </cell>
          <cell r="D30" t="str">
            <v>RDS173X</v>
          </cell>
          <cell r="G30" t="str">
            <v>RDS173X</v>
          </cell>
          <cell r="H30" t="str">
            <v>OPEN</v>
          </cell>
          <cell r="I30">
            <v>24800</v>
          </cell>
          <cell r="J30">
            <v>23031</v>
          </cell>
          <cell r="K30">
            <v>21000</v>
          </cell>
          <cell r="L30" t="str">
            <v>原価3％</v>
          </cell>
          <cell r="M30">
            <v>92</v>
          </cell>
          <cell r="N30" t="str">
            <v>HP0114</v>
          </cell>
          <cell r="O30">
            <v>21649</v>
          </cell>
          <cell r="P30">
            <v>21649</v>
          </cell>
          <cell r="Q30">
            <v>21649</v>
          </cell>
          <cell r="R30">
            <v>5.907894129059079E-2</v>
          </cell>
          <cell r="S30">
            <v>5.907894129059079E-2</v>
          </cell>
          <cell r="T30" t="str">
            <v>シャドウマスクフラットモデル。新デザイン、本体色はスチールシルバーとバイオレットのツートンカラー。</v>
          </cell>
          <cell r="U30">
            <v>21428</v>
          </cell>
          <cell r="V30">
            <v>-221</v>
          </cell>
        </row>
        <row r="31">
          <cell r="A31" t="str">
            <v>0244V351</v>
          </cell>
          <cell r="B31" t="str">
            <v>17型ﾀﾞｲﾔﾓﾝﾄﾞﾄﾛﾝNF</v>
          </cell>
          <cell r="C31" t="str">
            <v>NEC三菱</v>
          </cell>
          <cell r="D31" t="str">
            <v>RDF173H</v>
          </cell>
          <cell r="G31" t="str">
            <v>RDF173H</v>
          </cell>
          <cell r="H31" t="str">
            <v>OPEN</v>
          </cell>
          <cell r="I31">
            <v>29800</v>
          </cell>
          <cell r="J31">
            <v>25265</v>
          </cell>
          <cell r="K31">
            <v>22800</v>
          </cell>
          <cell r="L31" t="str">
            <v>原価3％</v>
          </cell>
          <cell r="M31">
            <v>91</v>
          </cell>
          <cell r="N31" t="str">
            <v>HP0114</v>
          </cell>
          <cell r="O31">
            <v>23749</v>
          </cell>
          <cell r="P31">
            <v>23749</v>
          </cell>
          <cell r="Q31">
            <v>23749</v>
          </cell>
          <cell r="R31">
            <v>6.8760789927996974E-2</v>
          </cell>
          <cell r="S31">
            <v>6.8760789927996974E-2</v>
          </cell>
          <cell r="T31" t="str">
            <v>高輝度ブラウン管採用モデル。新デザイン、本体色はスチールシルバーとバイオレットのツートンカラー。</v>
          </cell>
          <cell r="U31">
            <v>25816</v>
          </cell>
          <cell r="V31">
            <v>2067</v>
          </cell>
        </row>
        <row r="32">
          <cell r="A32" t="str">
            <v>0244V353</v>
          </cell>
          <cell r="B32" t="str">
            <v>19型ﾀﾞｲﾔﾓﾝﾄﾞﾄﾛﾝNF</v>
          </cell>
          <cell r="C32" t="str">
            <v>NEC三菱</v>
          </cell>
          <cell r="D32" t="str">
            <v>RDF193Ｈ</v>
          </cell>
          <cell r="G32" t="str">
            <v>RDF193Ｈ</v>
          </cell>
          <cell r="H32" t="str">
            <v>OPEN</v>
          </cell>
          <cell r="I32">
            <v>49800</v>
          </cell>
          <cell r="J32">
            <v>46400</v>
          </cell>
          <cell r="K32">
            <v>42300</v>
          </cell>
          <cell r="L32" t="str">
            <v>原価3％</v>
          </cell>
          <cell r="M32">
            <v>92</v>
          </cell>
          <cell r="N32" t="str">
            <v>HP0114</v>
          </cell>
          <cell r="O32">
            <v>43616</v>
          </cell>
          <cell r="P32">
            <v>43616</v>
          </cell>
          <cell r="Q32">
            <v>43616</v>
          </cell>
          <cell r="R32">
            <v>5.9267241379310345E-2</v>
          </cell>
          <cell r="S32">
            <v>5.9267241379310345E-2</v>
          </cell>
          <cell r="T32" t="str">
            <v>高輝度ブラウン管採用モデル。新デザイン、本体色はスチールシルバーとバイオレットのツートンカラー。</v>
          </cell>
          <cell r="U32">
            <v>43163</v>
          </cell>
          <cell r="V32">
            <v>-453</v>
          </cell>
        </row>
        <row r="33">
          <cell r="A33" t="str">
            <v>0244V352</v>
          </cell>
          <cell r="B33" t="str">
            <v>22型ﾀﾞｲﾔﾓﾝﾄﾞﾄﾛﾝNF</v>
          </cell>
          <cell r="C33" t="str">
            <v>NEC三菱</v>
          </cell>
          <cell r="D33" t="str">
            <v>RDF223H</v>
          </cell>
          <cell r="G33" t="str">
            <v>RDF223H</v>
          </cell>
          <cell r="H33">
            <v>198000</v>
          </cell>
          <cell r="I33">
            <v>89800</v>
          </cell>
          <cell r="J33">
            <v>83680</v>
          </cell>
          <cell r="K33">
            <v>76300</v>
          </cell>
          <cell r="L33" t="str">
            <v>原価3％</v>
          </cell>
          <cell r="M33">
            <v>92</v>
          </cell>
          <cell r="N33" t="str">
            <v>HP0114</v>
          </cell>
          <cell r="O33">
            <v>78659</v>
          </cell>
          <cell r="P33">
            <v>78659</v>
          </cell>
          <cell r="Q33">
            <v>78659</v>
          </cell>
          <cell r="R33">
            <v>5.9090504583073772E-2</v>
          </cell>
          <cell r="S33">
            <v>5.9090504583073772E-2</v>
          </cell>
          <cell r="T33" t="str">
            <v>RDF221S後継機。新デザイン、本体色はスチールシルバーとバイオレットのツートンカラー。</v>
          </cell>
          <cell r="U33">
            <v>77857</v>
          </cell>
          <cell r="V33">
            <v>-802</v>
          </cell>
        </row>
        <row r="34">
          <cell r="A34" t="str">
            <v>0244V354</v>
          </cell>
          <cell r="B34" t="str">
            <v>22型ﾀﾞｲﾔﾓﾝﾄﾞﾄﾛﾝNF</v>
          </cell>
          <cell r="C34" t="str">
            <v>NEC三菱</v>
          </cell>
          <cell r="D34" t="str">
            <v>RDF223G</v>
          </cell>
          <cell r="G34" t="str">
            <v>RDF223G</v>
          </cell>
          <cell r="H34">
            <v>248000</v>
          </cell>
          <cell r="I34">
            <v>118000</v>
          </cell>
          <cell r="J34">
            <v>103531</v>
          </cell>
          <cell r="K34">
            <v>94400</v>
          </cell>
          <cell r="L34" t="str">
            <v>原価3％</v>
          </cell>
          <cell r="M34">
            <v>78</v>
          </cell>
          <cell r="N34" t="str">
            <v>HP0114</v>
          </cell>
          <cell r="O34">
            <v>97319</v>
          </cell>
          <cell r="P34">
            <v>97319</v>
          </cell>
          <cell r="Q34">
            <v>97319</v>
          </cell>
          <cell r="R34">
            <v>5.9094318683915785E-2</v>
          </cell>
          <cell r="S34">
            <v>5.9094318683915785E-2</v>
          </cell>
          <cell r="T34" t="str">
            <v>RDF221H後継機。新デザイン、本体色はスチールシルバーとバイオレットのツートンカラー。</v>
          </cell>
          <cell r="U34">
            <v>96326</v>
          </cell>
          <cell r="V34">
            <v>-993</v>
          </cell>
        </row>
        <row r="35">
          <cell r="A35" t="str">
            <v>0246V349</v>
          </cell>
          <cell r="B35" t="str">
            <v>15TFT</v>
          </cell>
          <cell r="C35" t="str">
            <v>NANAO</v>
          </cell>
          <cell r="D35" t="str">
            <v>FlexScan L355-A</v>
          </cell>
          <cell r="E35" t="str">
            <v>改</v>
          </cell>
          <cell r="F35" t="str">
            <v>処分販売</v>
          </cell>
          <cell r="G35" t="str">
            <v>L355-A</v>
          </cell>
          <cell r="H35" t="str">
            <v>OPEN</v>
          </cell>
          <cell r="I35">
            <v>46800</v>
          </cell>
          <cell r="J35">
            <v>37022</v>
          </cell>
          <cell r="K35">
            <v>39800</v>
          </cell>
          <cell r="L35">
            <v>7000</v>
          </cell>
          <cell r="M35">
            <v>108</v>
          </cell>
          <cell r="N35" t="str">
            <v>HP0114</v>
          </cell>
          <cell r="O35">
            <v>34800</v>
          </cell>
          <cell r="P35">
            <v>34800</v>
          </cell>
          <cell r="Q35">
            <v>34800</v>
          </cell>
          <cell r="R35">
            <v>5.7471264367816091E-2</v>
          </cell>
          <cell r="S35">
            <v>5.7471264367816091E-2</v>
          </cell>
          <cell r="T35" t="str">
            <v>スピーカー付、1系統入力（アナログ D-Sub15） 。</v>
          </cell>
          <cell r="V35">
            <v>-34800</v>
          </cell>
        </row>
        <row r="36">
          <cell r="A36" t="str">
            <v>0246V350</v>
          </cell>
          <cell r="B36" t="str">
            <v>15TFT黒</v>
          </cell>
          <cell r="C36" t="str">
            <v>NANAO</v>
          </cell>
          <cell r="D36" t="str">
            <v>FlexScan L355-BK-A（黒モデル）</v>
          </cell>
          <cell r="E36" t="str">
            <v>改</v>
          </cell>
          <cell r="F36" t="str">
            <v>処分販売</v>
          </cell>
          <cell r="G36" t="str">
            <v>L355-BK-A</v>
          </cell>
          <cell r="H36" t="str">
            <v>OPEN</v>
          </cell>
          <cell r="I36">
            <v>46800</v>
          </cell>
          <cell r="J36">
            <v>37022</v>
          </cell>
          <cell r="K36">
            <v>39800</v>
          </cell>
          <cell r="L36">
            <v>7000</v>
          </cell>
          <cell r="M36">
            <v>108</v>
          </cell>
          <cell r="N36" t="str">
            <v>HP0114</v>
          </cell>
          <cell r="O36">
            <v>34800</v>
          </cell>
          <cell r="P36">
            <v>34800</v>
          </cell>
          <cell r="Q36">
            <v>34800</v>
          </cell>
          <cell r="R36">
            <v>5.7471264367816091E-2</v>
          </cell>
          <cell r="S36">
            <v>5.7471264367816091E-2</v>
          </cell>
          <cell r="T36" t="str">
            <v>スピーカー付、1系統入力（アナログ D-Sub15） 。</v>
          </cell>
          <cell r="V36">
            <v>-34800</v>
          </cell>
        </row>
        <row r="37">
          <cell r="A37" t="str">
            <v>0241V116</v>
          </cell>
          <cell r="B37" t="str">
            <v>15TFT</v>
          </cell>
          <cell r="C37" t="str">
            <v>NANAO</v>
          </cell>
          <cell r="D37" t="str">
            <v>FlexScan L365-A</v>
          </cell>
          <cell r="G37" t="str">
            <v>L365-A</v>
          </cell>
          <cell r="H37" t="str">
            <v>OPEN</v>
          </cell>
          <cell r="I37">
            <v>57800</v>
          </cell>
          <cell r="J37">
            <v>57600</v>
          </cell>
          <cell r="K37">
            <v>48600</v>
          </cell>
          <cell r="M37">
            <v>85</v>
          </cell>
          <cell r="N37" t="str">
            <v>HP0124</v>
          </cell>
          <cell r="O37">
            <v>52416</v>
          </cell>
          <cell r="P37">
            <v>51264</v>
          </cell>
          <cell r="Q37">
            <v>50450</v>
          </cell>
          <cell r="R37">
            <v>7.2802197802197807E-2</v>
          </cell>
          <cell r="S37">
            <v>5.1966292134831463E-2</v>
          </cell>
          <cell r="T37" t="str">
            <v>スピーカー付、アナログ（D-Sub15）/デジタル（DVI-D）の2系統入力。</v>
          </cell>
          <cell r="V37">
            <v>-51264</v>
          </cell>
        </row>
        <row r="38">
          <cell r="A38" t="str">
            <v>0241V117</v>
          </cell>
          <cell r="B38" t="str">
            <v>15TFT黒</v>
          </cell>
          <cell r="C38" t="str">
            <v>NANAO</v>
          </cell>
          <cell r="D38" t="str">
            <v>FlexScan L365-BK-A（黒モデル）</v>
          </cell>
          <cell r="G38" t="str">
            <v>L365-ＢＫ-A</v>
          </cell>
          <cell r="H38" t="str">
            <v>OPEN</v>
          </cell>
          <cell r="I38">
            <v>57800</v>
          </cell>
          <cell r="J38">
            <v>57600</v>
          </cell>
          <cell r="K38">
            <v>48600</v>
          </cell>
          <cell r="M38">
            <v>85</v>
          </cell>
          <cell r="N38" t="str">
            <v>HP0124</v>
          </cell>
          <cell r="O38">
            <v>52416</v>
          </cell>
          <cell r="P38">
            <v>51264</v>
          </cell>
          <cell r="Q38">
            <v>50450</v>
          </cell>
          <cell r="R38">
            <v>7.2802197802197807E-2</v>
          </cell>
          <cell r="S38">
            <v>5.1966292134831463E-2</v>
          </cell>
          <cell r="T38" t="str">
            <v>L365-Aのブラックモデル。スピーカー付、アナログ（D-Sub15）/デジタル（DVI-D）の2系統入力。</v>
          </cell>
          <cell r="V38">
            <v>-51264</v>
          </cell>
        </row>
        <row r="39">
          <cell r="A39" t="str">
            <v>0291V852</v>
          </cell>
          <cell r="B39" t="str">
            <v>15TFT</v>
          </cell>
          <cell r="C39" t="str">
            <v>NANAO</v>
          </cell>
          <cell r="D39" t="str">
            <v>FlexScan L367</v>
          </cell>
          <cell r="G39" t="str">
            <v>L367</v>
          </cell>
          <cell r="H39" t="str">
            <v>OPEN</v>
          </cell>
          <cell r="I39">
            <v>49800</v>
          </cell>
          <cell r="J39">
            <v>49800</v>
          </cell>
          <cell r="K39">
            <v>42300</v>
          </cell>
          <cell r="M39">
            <v>85</v>
          </cell>
          <cell r="N39" t="str">
            <v>HP0123</v>
          </cell>
          <cell r="O39">
            <v>45318</v>
          </cell>
          <cell r="P39">
            <v>44820</v>
          </cell>
          <cell r="Q39">
            <v>44000</v>
          </cell>
          <cell r="R39">
            <v>6.6596054547861772E-2</v>
          </cell>
          <cell r="S39">
            <v>5.6224899598393573E-2</v>
          </cell>
          <cell r="T39" t="str">
            <v>スピーカー付、アナログ（D-Sub15）/デジタル（DVI-D）の2系統入力。</v>
          </cell>
          <cell r="V39">
            <v>-44820</v>
          </cell>
        </row>
        <row r="40">
          <cell r="A40" t="str">
            <v>0291V854</v>
          </cell>
          <cell r="B40" t="str">
            <v>15TFT黒</v>
          </cell>
          <cell r="C40" t="str">
            <v>NANAO</v>
          </cell>
          <cell r="D40" t="str">
            <v>FlexScan L367-BK（黒モデル）</v>
          </cell>
          <cell r="G40" t="str">
            <v>L367-BK</v>
          </cell>
          <cell r="H40" t="str">
            <v>OPEN</v>
          </cell>
          <cell r="I40">
            <v>49800</v>
          </cell>
          <cell r="J40">
            <v>49800</v>
          </cell>
          <cell r="K40">
            <v>42300</v>
          </cell>
          <cell r="M40">
            <v>85</v>
          </cell>
          <cell r="N40" t="str">
            <v>HP0123</v>
          </cell>
          <cell r="O40">
            <v>45318</v>
          </cell>
          <cell r="P40">
            <v>44820</v>
          </cell>
          <cell r="Q40">
            <v>44000</v>
          </cell>
          <cell r="R40">
            <v>6.6596054547861772E-2</v>
          </cell>
          <cell r="S40">
            <v>5.6224899598393573E-2</v>
          </cell>
          <cell r="T40" t="str">
            <v>L367-Aのブラックモデル。スピーカー付、アナログ（D-Sub15）/デジタル（DVI-D）の2系統入力。</v>
          </cell>
          <cell r="V40">
            <v>-44820</v>
          </cell>
        </row>
        <row r="41">
          <cell r="A41" t="str">
            <v>0187V536</v>
          </cell>
          <cell r="B41" t="str">
            <v>15TFT</v>
          </cell>
          <cell r="C41" t="str">
            <v>NANAO</v>
          </cell>
          <cell r="D41" t="str">
            <v>FlexScan L375</v>
          </cell>
          <cell r="F41" t="str">
            <v>受発注</v>
          </cell>
          <cell r="G41" t="str">
            <v>L375</v>
          </cell>
          <cell r="H41" t="str">
            <v>OPEN</v>
          </cell>
          <cell r="I41">
            <v>79800</v>
          </cell>
          <cell r="J41">
            <v>72819</v>
          </cell>
          <cell r="K41">
            <v>66500</v>
          </cell>
          <cell r="M41">
            <v>92</v>
          </cell>
          <cell r="N41" t="str">
            <v>SP0114</v>
          </cell>
          <cell r="O41">
            <v>68449</v>
          </cell>
          <cell r="P41">
            <v>68449</v>
          </cell>
          <cell r="Q41">
            <v>68449</v>
          </cell>
          <cell r="R41">
            <v>2.8473754181945681E-2</v>
          </cell>
          <cell r="S41">
            <v>2.8473754181945681E-2</v>
          </cell>
          <cell r="T41" t="str">
            <v>デジタル（DVI-I）×2の2系統入力。L375-BK（受発注：0198V095）</v>
          </cell>
          <cell r="U41">
            <v>68449</v>
          </cell>
          <cell r="V41">
            <v>0</v>
          </cell>
        </row>
        <row r="42">
          <cell r="A42" t="str">
            <v>0147V390</v>
          </cell>
          <cell r="B42" t="str">
            <v>15TFT</v>
          </cell>
          <cell r="C42" t="str">
            <v>NANAO</v>
          </cell>
          <cell r="D42" t="str">
            <v>GAWIN M-10</v>
          </cell>
          <cell r="G42" t="str">
            <v>GAWIN M-10</v>
          </cell>
          <cell r="H42" t="str">
            <v>OPEN</v>
          </cell>
          <cell r="I42">
            <v>119800</v>
          </cell>
          <cell r="J42">
            <v>110365</v>
          </cell>
          <cell r="K42">
            <v>101500</v>
          </cell>
          <cell r="M42">
            <v>92</v>
          </cell>
          <cell r="N42" t="str">
            <v>SP0114</v>
          </cell>
          <cell r="O42">
            <v>103743</v>
          </cell>
          <cell r="P42">
            <v>103743</v>
          </cell>
          <cell r="Q42">
            <v>103743</v>
          </cell>
          <cell r="R42">
            <v>2.1620735856877092E-2</v>
          </cell>
          <cell r="S42">
            <v>2.1620735856877092E-2</v>
          </cell>
          <cell r="T42" t="str">
            <v>TVチューナー付デジタルメディア対応液晶ディスプレイ。GAWIN M-10 Neige（受発注：0160V543）</v>
          </cell>
          <cell r="U42">
            <v>103743</v>
          </cell>
          <cell r="V42">
            <v>0</v>
          </cell>
        </row>
        <row r="43">
          <cell r="A43" t="str">
            <v>0193V321</v>
          </cell>
          <cell r="B43" t="str">
            <v>16TFT</v>
          </cell>
          <cell r="C43" t="str">
            <v>NANAO</v>
          </cell>
          <cell r="D43" t="str">
            <v>FlexScan L465</v>
          </cell>
          <cell r="G43" t="str">
            <v>L465</v>
          </cell>
          <cell r="H43" t="str">
            <v>OPEN</v>
          </cell>
          <cell r="I43">
            <v>59800</v>
          </cell>
          <cell r="J43">
            <v>60100</v>
          </cell>
          <cell r="K43">
            <v>50800</v>
          </cell>
          <cell r="M43">
            <v>85</v>
          </cell>
          <cell r="N43" t="str">
            <v>HP0124</v>
          </cell>
          <cell r="O43">
            <v>54691</v>
          </cell>
          <cell r="P43">
            <v>53489</v>
          </cell>
          <cell r="Q43">
            <v>52900</v>
          </cell>
          <cell r="R43">
            <v>7.1145160995410586E-2</v>
          </cell>
          <cell r="S43">
            <v>5.0272018545869247E-2</v>
          </cell>
          <cell r="T43" t="str">
            <v>アナログ(D-Sub15)/デジタル(DVI-D)の2系統入力、スピーカー付。</v>
          </cell>
          <cell r="V43">
            <v>-53489</v>
          </cell>
        </row>
        <row r="44">
          <cell r="A44" t="str">
            <v>0193V320</v>
          </cell>
          <cell r="B44" t="str">
            <v>16TFT黒</v>
          </cell>
          <cell r="C44" t="str">
            <v>NANAO</v>
          </cell>
          <cell r="D44" t="str">
            <v>FlexScan L465-BK（黒モデル）</v>
          </cell>
          <cell r="G44" t="str">
            <v>L465-BK</v>
          </cell>
          <cell r="H44" t="str">
            <v>OPEN</v>
          </cell>
          <cell r="I44">
            <v>59800</v>
          </cell>
          <cell r="J44">
            <v>60100</v>
          </cell>
          <cell r="K44">
            <v>50800</v>
          </cell>
          <cell r="M44">
            <v>85</v>
          </cell>
          <cell r="N44" t="str">
            <v>HP0124</v>
          </cell>
          <cell r="O44">
            <v>54691</v>
          </cell>
          <cell r="P44">
            <v>53489</v>
          </cell>
          <cell r="Q44">
            <v>52900</v>
          </cell>
          <cell r="R44">
            <v>7.1145160995410586E-2</v>
          </cell>
          <cell r="S44">
            <v>5.0272018545869247E-2</v>
          </cell>
          <cell r="T44" t="str">
            <v>L465のブラックモデル。アナログ(D-Sub15)/デジタル(DVI-D)の2系統入力、スピーカー付。</v>
          </cell>
          <cell r="V44">
            <v>-53489</v>
          </cell>
        </row>
        <row r="45">
          <cell r="A45" t="str">
            <v>0244V487</v>
          </cell>
          <cell r="B45" t="str">
            <v>17TFT</v>
          </cell>
          <cell r="C45" t="str">
            <v>NANAO</v>
          </cell>
          <cell r="D45" t="str">
            <v>FlexScan L565-A</v>
          </cell>
          <cell r="E45" t="str">
            <v>改</v>
          </cell>
          <cell r="G45" t="str">
            <v>L565-A</v>
          </cell>
          <cell r="H45" t="str">
            <v>OPEN</v>
          </cell>
          <cell r="I45">
            <v>69800</v>
          </cell>
          <cell r="J45">
            <v>69800</v>
          </cell>
          <cell r="K45">
            <v>59300</v>
          </cell>
          <cell r="M45">
            <v>85</v>
          </cell>
          <cell r="N45" t="str">
            <v>HP0124</v>
          </cell>
          <cell r="O45">
            <v>63518</v>
          </cell>
          <cell r="P45">
            <v>62122</v>
          </cell>
          <cell r="Q45">
            <v>61800</v>
          </cell>
          <cell r="R45">
            <v>6.640637299663088E-2</v>
          </cell>
          <cell r="S45">
            <v>4.5426740929139432E-2</v>
          </cell>
          <cell r="T45" t="str">
            <v>アナログ(D-Sub15)/デジタル(DVI-D)の2系統入力、スピーカー付。</v>
          </cell>
          <cell r="V45">
            <v>-62122</v>
          </cell>
        </row>
        <row r="46">
          <cell r="A46" t="str">
            <v>0244V501</v>
          </cell>
          <cell r="B46" t="str">
            <v>17TFT黒</v>
          </cell>
          <cell r="C46" t="str">
            <v>NANAO</v>
          </cell>
          <cell r="D46" t="str">
            <v>FlexScan L565-BK-A（黒モデル）</v>
          </cell>
          <cell r="E46" t="str">
            <v>改</v>
          </cell>
          <cell r="G46" t="str">
            <v>L565-BK-A</v>
          </cell>
          <cell r="H46" t="str">
            <v>OPEN</v>
          </cell>
          <cell r="I46">
            <v>69800</v>
          </cell>
          <cell r="J46">
            <v>69800</v>
          </cell>
          <cell r="K46">
            <v>59300</v>
          </cell>
          <cell r="M46">
            <v>85</v>
          </cell>
          <cell r="N46" t="str">
            <v>HP0124</v>
          </cell>
          <cell r="O46">
            <v>63518</v>
          </cell>
          <cell r="P46">
            <v>62122</v>
          </cell>
          <cell r="Q46">
            <v>61800</v>
          </cell>
          <cell r="R46">
            <v>6.640637299663088E-2</v>
          </cell>
          <cell r="S46">
            <v>4.5426740929139432E-2</v>
          </cell>
          <cell r="T46" t="str">
            <v>アナログ(D-Sub15)/デジタル(DVI-D)の2系統入力、スピーカー付。</v>
          </cell>
          <cell r="V46">
            <v>-62122</v>
          </cell>
        </row>
        <row r="47">
          <cell r="A47" t="str">
            <v>0249V476</v>
          </cell>
          <cell r="B47" t="str">
            <v>18.1TFT</v>
          </cell>
          <cell r="C47" t="str">
            <v>NANAO</v>
          </cell>
          <cell r="D47" t="str">
            <v>FlexScan L665</v>
          </cell>
          <cell r="G47" t="str">
            <v>Ｌ665</v>
          </cell>
          <cell r="H47" t="str">
            <v>OPEN</v>
          </cell>
          <cell r="I47">
            <v>128000</v>
          </cell>
          <cell r="J47">
            <v>127500</v>
          </cell>
          <cell r="K47">
            <v>108000</v>
          </cell>
          <cell r="M47">
            <v>85</v>
          </cell>
          <cell r="N47" t="str">
            <v>HP0124</v>
          </cell>
          <cell r="O47">
            <v>116025</v>
          </cell>
          <cell r="P47">
            <v>113475</v>
          </cell>
          <cell r="Q47">
            <v>111340</v>
          </cell>
          <cell r="R47">
            <v>6.9166127989657405E-2</v>
          </cell>
          <cell r="S47">
            <v>4.8248512888301391E-2</v>
          </cell>
          <cell r="T47" t="str">
            <v>ブラックモデル、L665-BK（在庫：L665-BK）</v>
          </cell>
          <cell r="U47">
            <v>110160</v>
          </cell>
          <cell r="V47">
            <v>-3315</v>
          </cell>
        </row>
        <row r="48">
          <cell r="A48" t="str">
            <v>0206V354</v>
          </cell>
          <cell r="B48" t="str">
            <v>18.1TFT</v>
          </cell>
          <cell r="C48" t="str">
            <v>NANAO</v>
          </cell>
          <cell r="D48" t="str">
            <v>FlexScan L685</v>
          </cell>
          <cell r="G48" t="str">
            <v>Ｌ685</v>
          </cell>
          <cell r="H48" t="str">
            <v>OPEN</v>
          </cell>
          <cell r="I48">
            <v>180000</v>
          </cell>
          <cell r="J48">
            <v>177000</v>
          </cell>
          <cell r="K48">
            <v>152000</v>
          </cell>
          <cell r="M48">
            <v>86</v>
          </cell>
          <cell r="N48" t="str">
            <v>HP0123</v>
          </cell>
          <cell r="O48">
            <v>161070</v>
          </cell>
          <cell r="P48">
            <v>159300</v>
          </cell>
          <cell r="Q48">
            <v>156700</v>
          </cell>
          <cell r="R48">
            <v>5.6310920717700379E-2</v>
          </cell>
          <cell r="S48">
            <v>4.5825486503452605E-2</v>
          </cell>
          <cell r="T48" t="str">
            <v>上下左右の視野角が170度の超広視野角モデル。デジタル（DVI-I）×2の2系統入力。L685-BK（受発注：0209V654）</v>
          </cell>
          <cell r="U48">
            <v>158288</v>
          </cell>
          <cell r="V48">
            <v>-1012</v>
          </cell>
        </row>
        <row r="49">
          <cell r="A49" t="str">
            <v>0238V975</v>
          </cell>
          <cell r="B49" t="str">
            <v>18.1TFT</v>
          </cell>
          <cell r="C49" t="str">
            <v>NANAO</v>
          </cell>
          <cell r="D49" t="str">
            <v>FlexScan L685EX</v>
          </cell>
          <cell r="F49" t="str">
            <v>受発注</v>
          </cell>
          <cell r="G49" t="str">
            <v>0238V975</v>
          </cell>
          <cell r="H49" t="str">
            <v>OPEN</v>
          </cell>
          <cell r="I49">
            <v>200000</v>
          </cell>
          <cell r="J49">
            <v>197000</v>
          </cell>
          <cell r="K49">
            <v>167000</v>
          </cell>
          <cell r="M49">
            <v>85</v>
          </cell>
          <cell r="N49" t="str">
            <v>HP0124</v>
          </cell>
          <cell r="O49">
            <v>179270</v>
          </cell>
          <cell r="P49">
            <v>175330</v>
          </cell>
          <cell r="Q49">
            <v>172160</v>
          </cell>
          <cell r="R49">
            <v>6.844424610922073E-2</v>
          </cell>
          <cell r="S49">
            <v>4.7510408943135803E-2</v>
          </cell>
          <cell r="T49" t="str">
            <v>ガンマ補正機能搭載、色再現性を重視するグラフィックス環境に最適なモデル。視野角上下左右170度。デジタル（DVI-I）×2の2系統入力。L685EX-BK(受発注：0238V976)</v>
          </cell>
          <cell r="U49">
            <v>174331</v>
          </cell>
          <cell r="V49">
            <v>-999</v>
          </cell>
        </row>
        <row r="50">
          <cell r="A50" t="str">
            <v>0103V233</v>
          </cell>
          <cell r="B50" t="str">
            <v>19.6TFT</v>
          </cell>
          <cell r="C50" t="str">
            <v>NANAO</v>
          </cell>
          <cell r="D50" t="str">
            <v>FlexScan L771</v>
          </cell>
          <cell r="G50" t="str">
            <v>L771</v>
          </cell>
          <cell r="H50" t="str">
            <v>OPEN</v>
          </cell>
          <cell r="I50">
            <v>348000</v>
          </cell>
          <cell r="J50">
            <v>309800</v>
          </cell>
          <cell r="K50">
            <v>263000</v>
          </cell>
          <cell r="M50">
            <v>85</v>
          </cell>
          <cell r="N50" t="str">
            <v>SP0124</v>
          </cell>
          <cell r="O50">
            <v>275722</v>
          </cell>
          <cell r="P50">
            <v>275722</v>
          </cell>
          <cell r="Q50">
            <v>271134.02061855671</v>
          </cell>
          <cell r="R50">
            <v>4.6140677929218561E-2</v>
          </cell>
          <cell r="S50">
            <v>4.6140677929218561E-2</v>
          </cell>
          <cell r="T50" t="str">
            <v>シャープの19.6型液晶パネルを採用。アナログ（D-Sub15）×2の2系統入力。BKモデル無し。</v>
          </cell>
          <cell r="U50">
            <v>290000</v>
          </cell>
          <cell r="V50">
            <v>14278</v>
          </cell>
        </row>
        <row r="51">
          <cell r="A51" t="str">
            <v>0312V283</v>
          </cell>
          <cell r="B51" t="str">
            <v>21.3TFT</v>
          </cell>
          <cell r="C51" t="str">
            <v>NANAO</v>
          </cell>
          <cell r="D51" t="str">
            <v>FlexScan L985EX</v>
          </cell>
          <cell r="E51" t="str">
            <v>新</v>
          </cell>
          <cell r="F51" t="str">
            <v>1/27発売、受発注</v>
          </cell>
          <cell r="G51" t="str">
            <v>L985EX</v>
          </cell>
          <cell r="H51" t="str">
            <v>OPEN</v>
          </cell>
          <cell r="I51">
            <v>300000</v>
          </cell>
          <cell r="J51">
            <v>300000</v>
          </cell>
          <cell r="K51">
            <v>255000</v>
          </cell>
          <cell r="M51">
            <v>85</v>
          </cell>
          <cell r="N51" t="str">
            <v>HP0124</v>
          </cell>
          <cell r="O51">
            <v>273000</v>
          </cell>
          <cell r="P51">
            <v>267000</v>
          </cell>
          <cell r="Q51">
            <v>255000</v>
          </cell>
          <cell r="R51">
            <v>6.5934065934065936E-2</v>
          </cell>
          <cell r="S51">
            <v>4.49438202247191E-2</v>
          </cell>
          <cell r="T51" t="str">
            <v>ガンマ補正機能搭載、色再現性を重視するグラフィックス環境に最適なモデル。視野角上下左右170度。アナログ(D-Sub15)/デジタル(DVI-D)の2系統入力。L985EX-BK(受発注：0312V284)</v>
          </cell>
          <cell r="V51">
            <v>-267000</v>
          </cell>
        </row>
        <row r="52">
          <cell r="A52" t="str">
            <v>0246V351</v>
          </cell>
          <cell r="B52" t="str">
            <v>17型ﾀﾞｲﾔﾓﾝﾄﾞﾄﾛﾝNF</v>
          </cell>
          <cell r="C52" t="str">
            <v>NANAO</v>
          </cell>
          <cell r="D52" t="str">
            <v>EIZO FlexScan T566</v>
          </cell>
          <cell r="G52" t="str">
            <v>T566</v>
          </cell>
          <cell r="H52" t="str">
            <v>OPEN</v>
          </cell>
          <cell r="I52">
            <v>38800</v>
          </cell>
          <cell r="J52">
            <v>36520</v>
          </cell>
          <cell r="K52">
            <v>32500</v>
          </cell>
          <cell r="M52">
            <v>89</v>
          </cell>
          <cell r="N52" t="str">
            <v>HP0118</v>
          </cell>
          <cell r="O52">
            <v>33963</v>
          </cell>
          <cell r="P52">
            <v>33598</v>
          </cell>
          <cell r="Q52">
            <v>33590</v>
          </cell>
          <cell r="R52">
            <v>4.307628890262933E-2</v>
          </cell>
          <cell r="S52">
            <v>3.2680516697422467E-2</v>
          </cell>
          <cell r="T52" t="str">
            <v>アナログ(D-Sub15)/(5BCN)の2系統入力、ダイヤモンドトロンナチュラルフラット高輝度管採用。T566-BK（在庫：T566-BK）</v>
          </cell>
          <cell r="U52">
            <v>33048</v>
          </cell>
          <cell r="V52">
            <v>-550</v>
          </cell>
        </row>
        <row r="53">
          <cell r="A53" t="str">
            <v>0193V302</v>
          </cell>
          <cell r="B53" t="str">
            <v>19型ﾀﾞｲﾔﾓﾝﾄﾞﾄﾛﾝNF</v>
          </cell>
          <cell r="C53" t="str">
            <v>NANAO</v>
          </cell>
          <cell r="D53" t="str">
            <v>EIZO FlexScan T731</v>
          </cell>
          <cell r="G53" t="str">
            <v>T731</v>
          </cell>
          <cell r="H53" t="str">
            <v>OPEN</v>
          </cell>
          <cell r="I53">
            <v>49800</v>
          </cell>
          <cell r="J53">
            <v>46422</v>
          </cell>
          <cell r="K53">
            <v>42300</v>
          </cell>
          <cell r="M53">
            <v>92</v>
          </cell>
          <cell r="N53" t="str">
            <v>SP0114</v>
          </cell>
          <cell r="O53">
            <v>43636</v>
          </cell>
          <cell r="P53">
            <v>43636</v>
          </cell>
          <cell r="Q53">
            <v>43608.247422680412</v>
          </cell>
          <cell r="R53">
            <v>3.0616921807681732E-2</v>
          </cell>
          <cell r="S53">
            <v>3.0616921807681732E-2</v>
          </cell>
          <cell r="T53" t="str">
            <v>アナログ(D-Sub15)1系統入力、ダイヤモンドトロンナチュラルフラット高輝度管採用。</v>
          </cell>
          <cell r="U53">
            <v>43636</v>
          </cell>
          <cell r="V53">
            <v>0</v>
          </cell>
        </row>
        <row r="54">
          <cell r="A54" t="str">
            <v>0253V474</v>
          </cell>
          <cell r="B54" t="str">
            <v>19型ﾀﾞｲﾔﾓﾝﾄﾞﾄﾛﾝNF</v>
          </cell>
          <cell r="C54" t="str">
            <v>NANAO</v>
          </cell>
          <cell r="D54" t="str">
            <v>EIZO FlexScan T766</v>
          </cell>
          <cell r="G54" t="str">
            <v>T766</v>
          </cell>
          <cell r="H54" t="str">
            <v>OPEN</v>
          </cell>
          <cell r="I54">
            <v>64800</v>
          </cell>
          <cell r="J54">
            <v>59500</v>
          </cell>
          <cell r="K54">
            <v>54000</v>
          </cell>
          <cell r="M54">
            <v>91</v>
          </cell>
          <cell r="N54" t="str">
            <v>HP0114</v>
          </cell>
          <cell r="O54">
            <v>55930</v>
          </cell>
          <cell r="P54">
            <v>55930</v>
          </cell>
          <cell r="Q54">
            <v>55930</v>
          </cell>
          <cell r="R54">
            <v>7.9846872434279431E-2</v>
          </cell>
          <cell r="S54">
            <v>3.4507419989272307E-2</v>
          </cell>
          <cell r="T54" t="str">
            <v>アナログ(D-Sub15)/(5BCN)の2系統入力、ダイヤモンドトロンナチュラルフラット高輝度管採用。T766-BK（在庫：T766-BK）</v>
          </cell>
          <cell r="U54">
            <v>55080</v>
          </cell>
          <cell r="V54">
            <v>-850</v>
          </cell>
        </row>
        <row r="55">
          <cell r="A55" t="str">
            <v>0281V171</v>
          </cell>
          <cell r="B55" t="str">
            <v>21型FDﾄﾘﾆﾄﾛﾝ</v>
          </cell>
          <cell r="C55" t="str">
            <v>NANAO</v>
          </cell>
          <cell r="D55" t="str">
            <v>EIZO FlexScan T966</v>
          </cell>
          <cell r="G55" t="str">
            <v>T966</v>
          </cell>
          <cell r="H55" t="str">
            <v>OPEN</v>
          </cell>
          <cell r="I55">
            <v>120000</v>
          </cell>
          <cell r="J55">
            <v>110270</v>
          </cell>
          <cell r="K55">
            <v>99500</v>
          </cell>
          <cell r="M55">
            <v>91</v>
          </cell>
          <cell r="N55" t="str">
            <v>HP0114</v>
          </cell>
          <cell r="O55">
            <v>103653</v>
          </cell>
          <cell r="P55">
            <v>103653</v>
          </cell>
          <cell r="Q55">
            <v>102000</v>
          </cell>
          <cell r="R55">
            <v>4.006637530992832E-2</v>
          </cell>
          <cell r="S55">
            <v>4.006637530992832E-2</v>
          </cell>
          <cell r="T55" t="str">
            <v>アナログ(D-Sub15)/(5BCN)の2系統入力、FDトリニトロン管採用。T966-BK（受発注：0280V694）</v>
          </cell>
          <cell r="U55">
            <v>102566</v>
          </cell>
          <cell r="V55">
            <v>-1087</v>
          </cell>
        </row>
        <row r="56">
          <cell r="A56" t="str">
            <v>0308V413</v>
          </cell>
          <cell r="B56" t="str">
            <v>15TFT</v>
          </cell>
          <cell r="C56" t="str">
            <v>SONY</v>
          </cell>
          <cell r="D56" t="str">
            <v>SDM-S51R(WQ2)（3年ｵﾝｻｲﾄ保証）</v>
          </cell>
          <cell r="E56" t="str">
            <v>新</v>
          </cell>
          <cell r="F56" t="str">
            <v>2/1発売</v>
          </cell>
          <cell r="G56" t="str">
            <v>SDM-S51R</v>
          </cell>
          <cell r="H56" t="str">
            <v>OPEN</v>
          </cell>
          <cell r="I56">
            <v>38800</v>
          </cell>
          <cell r="J56">
            <v>38500</v>
          </cell>
          <cell r="K56">
            <v>32800</v>
          </cell>
          <cell r="L56" t="str">
            <v>原価2％</v>
          </cell>
          <cell r="M56">
            <v>86</v>
          </cell>
          <cell r="N56" t="str">
            <v>HP0124</v>
          </cell>
          <cell r="O56">
            <v>35035</v>
          </cell>
          <cell r="P56">
            <v>34265</v>
          </cell>
          <cell r="Q56">
            <v>34265</v>
          </cell>
          <cell r="R56">
            <v>8.2517482517482518E-2</v>
          </cell>
          <cell r="S56">
            <v>6.1899897854954034E-2</v>
          </cell>
          <cell r="T56" t="str">
            <v>アナログ(D-Sub15)1系統入力、スピーカーなし。3年間の無償オンサイトサービス付。</v>
          </cell>
          <cell r="V56">
            <v>-34265</v>
          </cell>
        </row>
        <row r="57">
          <cell r="A57" t="str">
            <v>0308V414</v>
          </cell>
          <cell r="B57" t="str">
            <v>17TFT</v>
          </cell>
          <cell r="C57" t="str">
            <v>SONY</v>
          </cell>
          <cell r="D57" t="str">
            <v>SDM-S71R（3年ｵﾝｻｲﾄ保証）</v>
          </cell>
          <cell r="E57" t="str">
            <v>新</v>
          </cell>
          <cell r="F57" t="str">
            <v>2/1発売</v>
          </cell>
          <cell r="G57" t="str">
            <v>SDM-S71R</v>
          </cell>
          <cell r="H57" t="str">
            <v>OPEN</v>
          </cell>
          <cell r="I57">
            <v>59800</v>
          </cell>
          <cell r="J57">
            <v>59600</v>
          </cell>
          <cell r="K57">
            <v>50800</v>
          </cell>
          <cell r="L57" t="str">
            <v>原価2％</v>
          </cell>
          <cell r="M57">
            <v>86</v>
          </cell>
          <cell r="N57" t="str">
            <v>HP0124</v>
          </cell>
          <cell r="O57">
            <v>54236</v>
          </cell>
          <cell r="P57">
            <v>53044</v>
          </cell>
          <cell r="Q57">
            <v>53044</v>
          </cell>
          <cell r="R57">
            <v>8.208569953536396E-2</v>
          </cell>
          <cell r="S57">
            <v>6.145841188447327E-2</v>
          </cell>
          <cell r="T57" t="str">
            <v>アナログ(D-Sub15)1系統入力、スピーカーなし。3年間の無償オンサイトサービス付。</v>
          </cell>
          <cell r="V57">
            <v>-53044</v>
          </cell>
        </row>
        <row r="58">
          <cell r="A58" t="str">
            <v>0216V550</v>
          </cell>
          <cell r="B58" t="str">
            <v>18.1TFT</v>
          </cell>
          <cell r="C58" t="str">
            <v>SONY</v>
          </cell>
          <cell r="D58" t="str">
            <v>SDM-S81（3年ｵﾝｻｲﾄ保証）</v>
          </cell>
          <cell r="G58" t="str">
            <v>SDM-S81</v>
          </cell>
          <cell r="H58" t="str">
            <v>OPEN</v>
          </cell>
          <cell r="I58">
            <v>99800</v>
          </cell>
          <cell r="J58">
            <v>99800</v>
          </cell>
          <cell r="K58">
            <v>84800</v>
          </cell>
          <cell r="L58" t="str">
            <v>原価2％</v>
          </cell>
          <cell r="M58">
            <v>85</v>
          </cell>
          <cell r="N58" t="str">
            <v>HP0124</v>
          </cell>
          <cell r="O58">
            <v>90818</v>
          </cell>
          <cell r="P58">
            <v>88822</v>
          </cell>
          <cell r="Q58">
            <v>88822</v>
          </cell>
          <cell r="R58">
            <v>8.4939108987205178E-2</v>
          </cell>
          <cell r="S58">
            <v>6.4375942897030011E-2</v>
          </cell>
          <cell r="T58" t="str">
            <v>アナログ(D-Sub15)1系統入力、スピーカーなし。3年間の無償オンサイトサービス付。</v>
          </cell>
          <cell r="U58">
            <v>103743</v>
          </cell>
          <cell r="V58">
            <v>14921</v>
          </cell>
        </row>
        <row r="59">
          <cell r="B59" t="str">
            <v>15TFT</v>
          </cell>
          <cell r="C59" t="str">
            <v>SONY</v>
          </cell>
          <cell r="D59" t="str">
            <v>SDM-X52</v>
          </cell>
          <cell r="F59" t="str">
            <v>受発注</v>
          </cell>
          <cell r="G59" t="str">
            <v>SDM-X52</v>
          </cell>
          <cell r="H59" t="str">
            <v>OPEN</v>
          </cell>
          <cell r="M59" t="e">
            <v>#DIV/0!</v>
          </cell>
          <cell r="N59" t="str">
            <v>HP0124</v>
          </cell>
          <cell r="O59">
            <v>0</v>
          </cell>
          <cell r="P59">
            <v>0</v>
          </cell>
          <cell r="Q59">
            <v>0</v>
          </cell>
          <cell r="R59" t="e">
            <v>#DIV/0!</v>
          </cell>
          <cell r="S59" t="e">
            <v>#DIV/0!</v>
          </cell>
          <cell r="T59" t="str">
            <v>アナログ(D-Sub15)1系統入力、スピーカーなし。3年間の無償オンサイトサービス付。</v>
          </cell>
          <cell r="U59">
            <v>42994</v>
          </cell>
          <cell r="V59">
            <v>42994</v>
          </cell>
        </row>
        <row r="60">
          <cell r="B60" t="str">
            <v>17TFT</v>
          </cell>
          <cell r="C60" t="str">
            <v>SONY</v>
          </cell>
          <cell r="D60" t="str">
            <v>SDM-X72</v>
          </cell>
          <cell r="F60" t="str">
            <v>受発注</v>
          </cell>
          <cell r="G60" t="str">
            <v>SDM-X72</v>
          </cell>
          <cell r="H60" t="str">
            <v>OPEN</v>
          </cell>
          <cell r="M60" t="e">
            <v>#DIV/0!</v>
          </cell>
          <cell r="N60" t="str">
            <v>HP0124</v>
          </cell>
          <cell r="O60">
            <v>0</v>
          </cell>
          <cell r="P60">
            <v>0</v>
          </cell>
          <cell r="Q60">
            <v>0</v>
          </cell>
          <cell r="R60" t="e">
            <v>#DIV/0!</v>
          </cell>
          <cell r="S60" t="e">
            <v>#DIV/0!</v>
          </cell>
          <cell r="T60" t="str">
            <v>アナログ(D-Sub15)1系統入力、スピーカーなし。3年間の無償オンサイトサービス付。</v>
          </cell>
          <cell r="U60">
            <v>42994</v>
          </cell>
          <cell r="V60">
            <v>42994</v>
          </cell>
        </row>
        <row r="61">
          <cell r="B61" t="str">
            <v>18.1TFT</v>
          </cell>
          <cell r="C61" t="str">
            <v>SONY</v>
          </cell>
          <cell r="D61" t="str">
            <v>SDM-X82</v>
          </cell>
          <cell r="F61" t="str">
            <v>受発注</v>
          </cell>
          <cell r="G61" t="str">
            <v>SDM-X82</v>
          </cell>
          <cell r="H61" t="str">
            <v>OPEN</v>
          </cell>
          <cell r="M61" t="e">
            <v>#DIV/0!</v>
          </cell>
          <cell r="N61" t="str">
            <v>HP0124</v>
          </cell>
          <cell r="O61">
            <v>0</v>
          </cell>
          <cell r="P61">
            <v>0</v>
          </cell>
          <cell r="Q61">
            <v>0</v>
          </cell>
          <cell r="R61" t="e">
            <v>#DIV/0!</v>
          </cell>
          <cell r="S61" t="e">
            <v>#DIV/0!</v>
          </cell>
          <cell r="T61" t="str">
            <v>アナログ(D-Sub15)1系統入力、スピーカーなし。3年間の無償オンサイトサービス付。</v>
          </cell>
          <cell r="U61">
            <v>42994</v>
          </cell>
          <cell r="V61">
            <v>42994</v>
          </cell>
        </row>
        <row r="62">
          <cell r="A62" t="str">
            <v>0164V750</v>
          </cell>
          <cell r="B62" t="str">
            <v>18.1TFT</v>
          </cell>
          <cell r="C62" t="str">
            <v>SONY</v>
          </cell>
          <cell r="D62" t="str">
            <v>SDM-N80</v>
          </cell>
          <cell r="F62" t="str">
            <v>受発注</v>
          </cell>
          <cell r="G62" t="str">
            <v>SDM-N80</v>
          </cell>
          <cell r="H62" t="str">
            <v>OPEN</v>
          </cell>
          <cell r="I62">
            <v>198000</v>
          </cell>
          <cell r="J62">
            <v>181819</v>
          </cell>
          <cell r="K62">
            <v>162360</v>
          </cell>
          <cell r="M62">
            <v>90</v>
          </cell>
          <cell r="N62" t="str">
            <v>SP0114</v>
          </cell>
          <cell r="O62">
            <v>170909</v>
          </cell>
          <cell r="P62">
            <v>170909</v>
          </cell>
          <cell r="Q62">
            <v>170909</v>
          </cell>
          <cell r="R62">
            <v>5.0020771287644303E-2</v>
          </cell>
          <cell r="S62">
            <v>5.0020771287644303E-2</v>
          </cell>
          <cell r="T62" t="str">
            <v>超薄型タイプ、アナログ(D-Sub15)/デジタル(DVI-Ｉ)の2系統入力、USBハブ、ステレオスピーカー付。</v>
          </cell>
          <cell r="U62">
            <v>170909</v>
          </cell>
          <cell r="V62">
            <v>0</v>
          </cell>
        </row>
        <row r="63">
          <cell r="A63" t="str">
            <v>0285V127</v>
          </cell>
          <cell r="B63" t="str">
            <v>20.1TFT</v>
          </cell>
          <cell r="C63" t="str">
            <v>SONY</v>
          </cell>
          <cell r="D63" t="str">
            <v>SDM-X202</v>
          </cell>
          <cell r="G63" t="str">
            <v>SDM-X202</v>
          </cell>
          <cell r="H63" t="str">
            <v>OPEN</v>
          </cell>
          <cell r="I63">
            <v>258000</v>
          </cell>
          <cell r="J63">
            <v>254900</v>
          </cell>
          <cell r="K63">
            <v>219300</v>
          </cell>
          <cell r="M63">
            <v>87</v>
          </cell>
          <cell r="N63" t="str">
            <v>HP0118</v>
          </cell>
          <cell r="O63">
            <v>237057</v>
          </cell>
          <cell r="P63">
            <v>234508</v>
          </cell>
          <cell r="Q63">
            <v>234508</v>
          </cell>
          <cell r="R63">
            <v>7.490603525734317E-2</v>
          </cell>
          <cell r="S63">
            <v>6.4850666075357777E-2</v>
          </cell>
          <cell r="T63" t="str">
            <v>UXGA (1600x1200)対応、アナログ(D-Sub15)専用/アナログ(D-Sub15)orデジタル(DVI-D)切換の2系統入力、USBハブ、ステレオスピーカー付。</v>
          </cell>
          <cell r="U63">
            <v>234545</v>
          </cell>
          <cell r="V63">
            <v>37</v>
          </cell>
        </row>
        <row r="64">
          <cell r="A64" t="str">
            <v>0285V124</v>
          </cell>
          <cell r="B64" t="str">
            <v>23TFT黒</v>
          </cell>
          <cell r="C64" t="str">
            <v>SONY</v>
          </cell>
          <cell r="D64" t="str">
            <v>SDM-P232W（黒モデル）</v>
          </cell>
          <cell r="G64" t="str">
            <v>SDM-P232W</v>
          </cell>
          <cell r="H64" t="str">
            <v>OPEN</v>
          </cell>
          <cell r="I64">
            <v>358000</v>
          </cell>
          <cell r="J64">
            <v>353700</v>
          </cell>
          <cell r="K64">
            <v>304300</v>
          </cell>
          <cell r="M64">
            <v>87</v>
          </cell>
          <cell r="N64" t="str">
            <v>HP0118</v>
          </cell>
          <cell r="O64">
            <v>328941</v>
          </cell>
          <cell r="P64">
            <v>325404</v>
          </cell>
          <cell r="Q64">
            <v>325404</v>
          </cell>
          <cell r="R64">
            <v>7.4910090259347417E-2</v>
          </cell>
          <cell r="S64">
            <v>6.4854765153470759E-2</v>
          </cell>
          <cell r="T64" t="str">
            <v>23型ワイド　WUXGA (1920x1200)対応、アナログ(D-Sub15)orデジタル(DVI-D)切換×2の2系統入力。Appleユーザに最適。</v>
          </cell>
          <cell r="U64">
            <v>325454</v>
          </cell>
          <cell r="V64">
            <v>50</v>
          </cell>
        </row>
        <row r="65">
          <cell r="A65" t="str">
            <v>0193V287</v>
          </cell>
          <cell r="B65" t="str">
            <v>17型FDﾄﾘﾆﾄﾛﾝ</v>
          </cell>
          <cell r="C65" t="str">
            <v>SONY</v>
          </cell>
          <cell r="D65" t="str">
            <v>CPD-E230</v>
          </cell>
          <cell r="F65" t="str">
            <v>3月までにＣＲＴ取扱い完了予定</v>
          </cell>
          <cell r="G65" t="str">
            <v>CPD-E230</v>
          </cell>
          <cell r="H65" t="str">
            <v>OPEN</v>
          </cell>
          <cell r="I65">
            <v>27800</v>
          </cell>
          <cell r="J65">
            <v>27800</v>
          </cell>
          <cell r="K65">
            <v>22400</v>
          </cell>
          <cell r="M65">
            <v>81</v>
          </cell>
          <cell r="N65" t="str">
            <v>SP0128</v>
          </cell>
          <cell r="O65">
            <v>23908</v>
          </cell>
          <cell r="P65">
            <v>23908</v>
          </cell>
          <cell r="Q65">
            <v>23908</v>
          </cell>
          <cell r="R65">
            <v>6.3075121298310194E-2</v>
          </cell>
          <cell r="S65">
            <v>6.3075121298310194E-2</v>
          </cell>
          <cell r="T65" t="str">
            <v>17型トリニトロンモニタのスタンダードモデル。</v>
          </cell>
          <cell r="U65">
            <v>23957</v>
          </cell>
          <cell r="V65">
            <v>49</v>
          </cell>
        </row>
        <row r="66">
          <cell r="A66" t="str">
            <v>0155V948</v>
          </cell>
          <cell r="B66" t="str">
            <v>17型FDﾄﾘﾆﾄﾛﾝ</v>
          </cell>
          <cell r="C66" t="str">
            <v>SONY</v>
          </cell>
          <cell r="D66" t="str">
            <v>CPD-G220</v>
          </cell>
          <cell r="F66" t="str">
            <v>受発注、3月までにＣＲＴ取扱い完了予定</v>
          </cell>
          <cell r="G66" t="str">
            <v>0155V948</v>
          </cell>
          <cell r="H66" t="str">
            <v>OPEN</v>
          </cell>
          <cell r="I66">
            <v>39800</v>
          </cell>
          <cell r="J66">
            <v>39800</v>
          </cell>
          <cell r="K66">
            <v>33800</v>
          </cell>
          <cell r="M66">
            <v>85</v>
          </cell>
          <cell r="N66" t="str">
            <v>SP0124</v>
          </cell>
          <cell r="O66">
            <v>35422</v>
          </cell>
          <cell r="P66">
            <v>35422</v>
          </cell>
          <cell r="Q66">
            <v>35422</v>
          </cell>
          <cell r="R66">
            <v>4.5790751510360793E-2</v>
          </cell>
          <cell r="S66">
            <v>4.5790751510360793E-2</v>
          </cell>
          <cell r="T66" t="str">
            <v>17型トリニトロンモニタのハイエンドモデル。アナログ(D-Sub15)2系統入力</v>
          </cell>
          <cell r="U66">
            <v>36149</v>
          </cell>
          <cell r="V66">
            <v>727</v>
          </cell>
        </row>
        <row r="67">
          <cell r="A67" t="str">
            <v>0110V495</v>
          </cell>
          <cell r="B67" t="str">
            <v>19型FDﾄﾘﾆﾄﾛﾝ</v>
          </cell>
          <cell r="C67" t="str">
            <v>SONY</v>
          </cell>
          <cell r="D67" t="str">
            <v>CPD-G420</v>
          </cell>
          <cell r="F67" t="str">
            <v>3月までにＣＲＴ取扱い完了予定</v>
          </cell>
          <cell r="G67" t="str">
            <v>CPD-G420</v>
          </cell>
          <cell r="H67" t="str">
            <v>OPEN</v>
          </cell>
          <cell r="I67">
            <v>59800</v>
          </cell>
          <cell r="J67">
            <v>56800</v>
          </cell>
          <cell r="K67">
            <v>48260</v>
          </cell>
          <cell r="M67">
            <v>85</v>
          </cell>
          <cell r="N67" t="str">
            <v>SP0124</v>
          </cell>
          <cell r="O67">
            <v>50552</v>
          </cell>
          <cell r="P67">
            <v>50552</v>
          </cell>
          <cell r="Q67">
            <v>50552</v>
          </cell>
          <cell r="R67">
            <v>4.5339452445007124E-2</v>
          </cell>
          <cell r="S67">
            <v>4.5339452445007124E-2</v>
          </cell>
          <cell r="T67" t="str">
            <v>アナログ(D-Sub15)2系統入力</v>
          </cell>
          <cell r="U67">
            <v>54331</v>
          </cell>
          <cell r="V67">
            <v>3779</v>
          </cell>
        </row>
        <row r="68">
          <cell r="A68" t="str">
            <v>0110V496</v>
          </cell>
          <cell r="B68" t="str">
            <v>21型FDﾄﾘﾆﾄﾛﾝ</v>
          </cell>
          <cell r="C68" t="str">
            <v>SONY</v>
          </cell>
          <cell r="D68" t="str">
            <v>CPD-G520</v>
          </cell>
          <cell r="F68" t="str">
            <v>3月までにＣＲＴ取扱い完了予定</v>
          </cell>
          <cell r="G68" t="str">
            <v>CPD-G520</v>
          </cell>
          <cell r="H68" t="str">
            <v>OPEN</v>
          </cell>
          <cell r="I68">
            <v>148000</v>
          </cell>
          <cell r="J68">
            <v>108128</v>
          </cell>
          <cell r="K68">
            <v>95000</v>
          </cell>
          <cell r="M68">
            <v>88</v>
          </cell>
          <cell r="N68" t="str">
            <v>SP0114</v>
          </cell>
          <cell r="O68">
            <v>101640</v>
          </cell>
          <cell r="P68">
            <v>101640</v>
          </cell>
          <cell r="Q68">
            <v>101640</v>
          </cell>
          <cell r="R68">
            <v>6.5328610783156243E-2</v>
          </cell>
          <cell r="S68">
            <v>6.5328610783156243E-2</v>
          </cell>
          <cell r="T68" t="str">
            <v>アナログ(D-Sub15)2系統入力</v>
          </cell>
          <cell r="U68">
            <v>101640</v>
          </cell>
          <cell r="V68">
            <v>0</v>
          </cell>
        </row>
        <row r="69">
          <cell r="A69" t="str">
            <v>0124V911</v>
          </cell>
          <cell r="B69" t="str">
            <v>21型FDﾄﾘﾆﾄﾛﾝ</v>
          </cell>
          <cell r="C69" t="str">
            <v>SONY</v>
          </cell>
          <cell r="D69" t="str">
            <v>GDM-F520</v>
          </cell>
          <cell r="F69" t="str">
            <v>受発注、3月までにＣＲＴ取扱い完了予定</v>
          </cell>
          <cell r="G69" t="str">
            <v>GDM-F520</v>
          </cell>
          <cell r="H69" t="str">
            <v>OPEN</v>
          </cell>
          <cell r="I69">
            <v>268000</v>
          </cell>
          <cell r="J69">
            <v>240073</v>
          </cell>
          <cell r="K69">
            <v>211000</v>
          </cell>
          <cell r="M69">
            <v>88</v>
          </cell>
          <cell r="N69" t="str">
            <v>SP0114</v>
          </cell>
          <cell r="O69">
            <v>225668</v>
          </cell>
          <cell r="P69">
            <v>225668</v>
          </cell>
          <cell r="Q69">
            <v>225668</v>
          </cell>
          <cell r="R69">
            <v>6.4998138858854596E-2</v>
          </cell>
          <cell r="S69">
            <v>6.4998138858854596E-2</v>
          </cell>
          <cell r="T69" t="str">
            <v>AGピッチ0.22mmの高精細、高画質モデル。アナログ(D-Sub15)/(5BCN)の2系統入力。</v>
          </cell>
          <cell r="U69">
            <v>225668</v>
          </cell>
          <cell r="V69">
            <v>0</v>
          </cell>
        </row>
        <row r="70">
          <cell r="A70" t="str">
            <v>0214V766</v>
          </cell>
          <cell r="B70" t="str">
            <v>15TFT</v>
          </cell>
          <cell r="C70" t="str">
            <v>コシダテック</v>
          </cell>
          <cell r="D70" t="str">
            <v>ML-157CA</v>
          </cell>
          <cell r="E70" t="str">
            <v>改/僅少</v>
          </cell>
          <cell r="F70" t="str">
            <v>現在庫にて終了</v>
          </cell>
          <cell r="G70" t="str">
            <v>ML-157CA</v>
          </cell>
          <cell r="H70" t="str">
            <v>OPEN</v>
          </cell>
          <cell r="J70">
            <v>29788</v>
          </cell>
          <cell r="K70">
            <v>27000</v>
          </cell>
          <cell r="L70">
            <v>500</v>
          </cell>
          <cell r="M70">
            <v>91</v>
          </cell>
          <cell r="N70" t="str">
            <v>HP0114</v>
          </cell>
          <cell r="O70">
            <v>28000</v>
          </cell>
          <cell r="P70">
            <v>28000</v>
          </cell>
          <cell r="Q70">
            <v>28000</v>
          </cell>
          <cell r="R70">
            <v>5.3571428571428568E-2</v>
          </cell>
          <cell r="S70">
            <v>5.3571428571428568E-2</v>
          </cell>
          <cell r="T70" t="str">
            <v>15ＴＦＴ最安値、スピーカーなし。</v>
          </cell>
          <cell r="U70" t="str">
            <v>掲載なし</v>
          </cell>
          <cell r="V70" t="e">
            <v>#VALUE!</v>
          </cell>
        </row>
        <row r="71">
          <cell r="A71" t="str">
            <v>0195V523</v>
          </cell>
          <cell r="B71" t="str">
            <v>15TFT</v>
          </cell>
          <cell r="C71" t="str">
            <v>コシダテック</v>
          </cell>
          <cell r="D71" t="str">
            <v>ML-155TCS</v>
          </cell>
          <cell r="E71" t="str">
            <v>新</v>
          </cell>
          <cell r="G71" t="str">
            <v>ML-155TCS</v>
          </cell>
          <cell r="H71" t="str">
            <v>OPEN</v>
          </cell>
          <cell r="J71">
            <v>29788</v>
          </cell>
          <cell r="K71">
            <v>27000</v>
          </cell>
          <cell r="L71">
            <v>500</v>
          </cell>
          <cell r="M71">
            <v>91</v>
          </cell>
          <cell r="N71" t="str">
            <v>HP0114</v>
          </cell>
          <cell r="O71">
            <v>28000</v>
          </cell>
          <cell r="P71">
            <v>28000</v>
          </cell>
          <cell r="Q71">
            <v>28000</v>
          </cell>
          <cell r="R71">
            <v>5.3571428571428568E-2</v>
          </cell>
          <cell r="S71">
            <v>5.3571428571428568E-2</v>
          </cell>
          <cell r="T71" t="str">
            <v>15ＴＦＴ最安値、スピーカー付。</v>
          </cell>
          <cell r="U71" t="str">
            <v>掲載なし</v>
          </cell>
          <cell r="V71" t="e">
            <v>#VALUE!</v>
          </cell>
        </row>
        <row r="72">
          <cell r="A72" t="str">
            <v>0315V501</v>
          </cell>
          <cell r="B72" t="str">
            <v>15TFT</v>
          </cell>
          <cell r="C72" t="str">
            <v>アイコム</v>
          </cell>
          <cell r="D72" t="str">
            <v>LD-T15GS</v>
          </cell>
          <cell r="E72" t="str">
            <v>新</v>
          </cell>
          <cell r="G72" t="str">
            <v>LD-T15GS</v>
          </cell>
          <cell r="H72" t="str">
            <v>OPEN</v>
          </cell>
          <cell r="J72">
            <v>29788</v>
          </cell>
          <cell r="K72">
            <v>27000</v>
          </cell>
          <cell r="L72">
            <v>500</v>
          </cell>
          <cell r="M72">
            <v>91</v>
          </cell>
          <cell r="N72" t="str">
            <v>HP0114</v>
          </cell>
          <cell r="O72">
            <v>28000</v>
          </cell>
          <cell r="P72">
            <v>28000</v>
          </cell>
          <cell r="Q72">
            <v>28000</v>
          </cell>
          <cell r="R72">
            <v>5.3571428571428568E-2</v>
          </cell>
          <cell r="S72">
            <v>5.3571428571428568E-2</v>
          </cell>
          <cell r="T72" t="str">
            <v>15ＴＦＴ最安値、スピーカー付。</v>
          </cell>
          <cell r="U72" t="str">
            <v>掲載なし</v>
          </cell>
          <cell r="V72" t="e">
            <v>#VALUE!</v>
          </cell>
        </row>
        <row r="73">
          <cell r="A73" t="str">
            <v>0299V495</v>
          </cell>
          <cell r="B73" t="str">
            <v>15TFT</v>
          </cell>
          <cell r="C73" t="str">
            <v>アドテック</v>
          </cell>
          <cell r="D73" t="str">
            <v>AD-AX15X（PCバンドル販売用）</v>
          </cell>
          <cell r="E73" t="str">
            <v>改</v>
          </cell>
          <cell r="G73" t="str">
            <v>0299V495</v>
          </cell>
          <cell r="H73" t="str">
            <v>OPEN</v>
          </cell>
          <cell r="I73">
            <v>34800</v>
          </cell>
          <cell r="J73">
            <v>32660</v>
          </cell>
          <cell r="K73">
            <v>27800</v>
          </cell>
          <cell r="M73">
            <v>86</v>
          </cell>
          <cell r="N73" t="str">
            <v>HP0114</v>
          </cell>
          <cell r="O73">
            <v>30700</v>
          </cell>
          <cell r="P73">
            <v>30700</v>
          </cell>
          <cell r="Q73">
            <v>30700</v>
          </cell>
          <cell r="R73">
            <v>9.4462540716612378E-2</v>
          </cell>
          <cell r="S73">
            <v>9.4462540716612378E-2</v>
          </cell>
          <cell r="T73" t="str">
            <v>スピーカー付。PCとのセット販売でお得です。</v>
          </cell>
          <cell r="V73">
            <v>-30700</v>
          </cell>
        </row>
        <row r="74">
          <cell r="A74" t="str">
            <v>0288V060</v>
          </cell>
          <cell r="B74" t="str">
            <v>15TFT</v>
          </cell>
          <cell r="C74" t="str">
            <v>アドテック</v>
          </cell>
          <cell r="D74" t="str">
            <v>AD-AX15X</v>
          </cell>
          <cell r="E74" t="str">
            <v>改</v>
          </cell>
          <cell r="G74" t="str">
            <v>AD-AX15X</v>
          </cell>
          <cell r="H74" t="str">
            <v>OPEN</v>
          </cell>
          <cell r="I74">
            <v>34800</v>
          </cell>
          <cell r="J74">
            <v>33800</v>
          </cell>
          <cell r="K74">
            <v>28800</v>
          </cell>
          <cell r="M74">
            <v>86</v>
          </cell>
          <cell r="N74" t="str">
            <v>HP0116</v>
          </cell>
          <cell r="O74">
            <v>31772</v>
          </cell>
          <cell r="P74">
            <v>31434</v>
          </cell>
          <cell r="Q74">
            <v>31434</v>
          </cell>
          <cell r="R74">
            <v>9.9836333878887074E-2</v>
          </cell>
          <cell r="S74">
            <v>9.015715467328371E-2</v>
          </cell>
          <cell r="T74" t="str">
            <v>スピーカー付、1系統入力（アナログ D-Sub15） 。</v>
          </cell>
          <cell r="V74">
            <v>-31434</v>
          </cell>
        </row>
        <row r="75">
          <cell r="A75" t="str">
            <v>0299V496</v>
          </cell>
          <cell r="B75" t="str">
            <v>15TFT黒</v>
          </cell>
          <cell r="C75" t="str">
            <v>アドテック</v>
          </cell>
          <cell r="D75" t="str">
            <v>AD-AX15XB（黒モデル）</v>
          </cell>
          <cell r="G75" t="str">
            <v>AD-AX15XB</v>
          </cell>
          <cell r="H75" t="str">
            <v>OPEN</v>
          </cell>
          <cell r="I75">
            <v>34800</v>
          </cell>
          <cell r="J75">
            <v>34800</v>
          </cell>
          <cell r="K75">
            <v>29800</v>
          </cell>
          <cell r="M75">
            <v>86</v>
          </cell>
          <cell r="N75" t="str">
            <v>HP0116</v>
          </cell>
          <cell r="O75">
            <v>32712</v>
          </cell>
          <cell r="P75">
            <v>32364</v>
          </cell>
          <cell r="Q75">
            <v>32364</v>
          </cell>
          <cell r="R75">
            <v>8.9019320127170454E-2</v>
          </cell>
          <cell r="S75">
            <v>7.9223828945742189E-2</v>
          </cell>
          <cell r="T75" t="str">
            <v>AD-AX15Xの黒モデル、スピーカー付、1系統入力（アナログ D-Sub15） 。</v>
          </cell>
          <cell r="V75">
            <v>-32364</v>
          </cell>
        </row>
        <row r="76">
          <cell r="A76" t="str">
            <v>0273V105</v>
          </cell>
          <cell r="B76" t="str">
            <v>15TFT</v>
          </cell>
          <cell r="C76" t="str">
            <v>アドテック</v>
          </cell>
          <cell r="D76" t="str">
            <v>AD-AA15W</v>
          </cell>
          <cell r="G76" t="str">
            <v>AD-AA15W</v>
          </cell>
          <cell r="H76" t="str">
            <v>OPEN</v>
          </cell>
          <cell r="I76">
            <v>37800</v>
          </cell>
          <cell r="J76">
            <v>38800</v>
          </cell>
          <cell r="K76">
            <v>32500</v>
          </cell>
          <cell r="M76">
            <v>84</v>
          </cell>
          <cell r="N76" t="str">
            <v>HP0123</v>
          </cell>
          <cell r="O76">
            <v>35308</v>
          </cell>
          <cell r="P76">
            <v>34920</v>
          </cell>
          <cell r="Q76">
            <v>34920</v>
          </cell>
          <cell r="R76">
            <v>7.9528718703976431E-2</v>
          </cell>
          <cell r="S76">
            <v>6.9301260022909511E-2</v>
          </cell>
          <cell r="T76" t="str">
            <v>スピーカー付。</v>
          </cell>
          <cell r="V76">
            <v>-34920</v>
          </cell>
        </row>
        <row r="77">
          <cell r="A77" t="str">
            <v>0241V115</v>
          </cell>
          <cell r="B77" t="str">
            <v>17TFT</v>
          </cell>
          <cell r="C77" t="str">
            <v>アドテック</v>
          </cell>
          <cell r="D77" t="str">
            <v>AD-AC17RA</v>
          </cell>
          <cell r="E77" t="str">
            <v>改/僅少</v>
          </cell>
          <cell r="F77" t="str">
            <v>現在庫にて終了</v>
          </cell>
          <cell r="G77" t="str">
            <v>AD-AC17RA</v>
          </cell>
          <cell r="H77" t="str">
            <v>OPEN</v>
          </cell>
          <cell r="I77">
            <v>63800</v>
          </cell>
          <cell r="J77">
            <v>54800</v>
          </cell>
          <cell r="K77">
            <v>46500</v>
          </cell>
          <cell r="M77">
            <v>85</v>
          </cell>
          <cell r="N77" t="str">
            <v>HP0125</v>
          </cell>
          <cell r="O77">
            <v>49320</v>
          </cell>
          <cell r="P77">
            <v>48224</v>
          </cell>
          <cell r="Q77">
            <v>46500</v>
          </cell>
          <cell r="R77">
            <v>5.7177615571776155E-2</v>
          </cell>
          <cell r="S77">
            <v>3.5749834107498338E-2</v>
          </cell>
          <cell r="T77" t="str">
            <v>スピーカー付。</v>
          </cell>
          <cell r="U77">
            <v>59120</v>
          </cell>
          <cell r="V77">
            <v>10896</v>
          </cell>
        </row>
        <row r="78">
          <cell r="A78" t="str">
            <v>0299V497</v>
          </cell>
          <cell r="B78" t="str">
            <v>17TFT</v>
          </cell>
          <cell r="C78" t="str">
            <v>アドテック</v>
          </cell>
          <cell r="D78" t="str">
            <v>AD-AX17X</v>
          </cell>
          <cell r="E78" t="str">
            <v>改</v>
          </cell>
          <cell r="G78" t="str">
            <v>AD-AX17X</v>
          </cell>
          <cell r="H78" t="str">
            <v>OPEN</v>
          </cell>
          <cell r="I78">
            <v>54800</v>
          </cell>
          <cell r="J78">
            <v>51800</v>
          </cell>
          <cell r="K78">
            <v>41800</v>
          </cell>
          <cell r="L78" t="str">
            <v>原価2％</v>
          </cell>
          <cell r="M78">
            <v>81</v>
          </cell>
          <cell r="N78" t="str">
            <v>HP0125</v>
          </cell>
          <cell r="O78">
            <v>46620</v>
          </cell>
          <cell r="P78">
            <v>45584</v>
          </cell>
          <cell r="Q78">
            <v>45584</v>
          </cell>
          <cell r="R78">
            <v>0.12132132132132133</v>
          </cell>
          <cell r="S78">
            <v>0.10135135135135136</v>
          </cell>
          <cell r="T78" t="str">
            <v>AD-AC17RA後継機、スピーカー付、1系統入力（アナログ D-Sub15） 。</v>
          </cell>
          <cell r="V78">
            <v>-45584</v>
          </cell>
        </row>
        <row r="79">
          <cell r="A79" t="str">
            <v>0302V001</v>
          </cell>
          <cell r="B79" t="str">
            <v>17TFT黒</v>
          </cell>
          <cell r="C79" t="str">
            <v>アドテック</v>
          </cell>
          <cell r="D79" t="str">
            <v>AD-DLX17XB（黒モデル）</v>
          </cell>
          <cell r="E79" t="str">
            <v>改</v>
          </cell>
          <cell r="G79" t="str">
            <v>AD-DLX17XB</v>
          </cell>
          <cell r="H79" t="str">
            <v>OPEN</v>
          </cell>
          <cell r="I79">
            <v>54800</v>
          </cell>
          <cell r="J79">
            <v>51800</v>
          </cell>
          <cell r="K79">
            <v>41800</v>
          </cell>
          <cell r="L79" t="str">
            <v>原価2％</v>
          </cell>
          <cell r="M79">
            <v>81</v>
          </cell>
          <cell r="N79" t="str">
            <v>HP0125</v>
          </cell>
          <cell r="O79">
            <v>46620</v>
          </cell>
          <cell r="P79">
            <v>45584</v>
          </cell>
          <cell r="Q79">
            <v>45584</v>
          </cell>
          <cell r="R79">
            <v>0.12132132132132133</v>
          </cell>
          <cell r="S79">
            <v>0.10135135135135136</v>
          </cell>
          <cell r="T79" t="str">
            <v>ステレオスピーカー付、アナログ（D-Sub15）/デジタル（DVI-D）の2系統入力。</v>
          </cell>
          <cell r="V79">
            <v>-45584</v>
          </cell>
        </row>
        <row r="80">
          <cell r="A80" t="str">
            <v>0246V115</v>
          </cell>
          <cell r="B80" t="str">
            <v>19TFT</v>
          </cell>
          <cell r="C80" t="str">
            <v>アドテック</v>
          </cell>
          <cell r="D80" t="str">
            <v>AD-AＡ19Ｒ</v>
          </cell>
          <cell r="E80" t="str">
            <v>改</v>
          </cell>
          <cell r="G80" t="str">
            <v>AD-AＡ19Ｒ</v>
          </cell>
          <cell r="H80" t="str">
            <v>OPEN</v>
          </cell>
          <cell r="I80">
            <v>89800</v>
          </cell>
          <cell r="J80">
            <v>89100</v>
          </cell>
          <cell r="K80">
            <v>75300</v>
          </cell>
          <cell r="L80" t="str">
            <v>原価2％</v>
          </cell>
          <cell r="M80">
            <v>85</v>
          </cell>
          <cell r="N80" t="str">
            <v>HP0122</v>
          </cell>
          <cell r="O80">
            <v>81972</v>
          </cell>
          <cell r="P80">
            <v>80190</v>
          </cell>
          <cell r="Q80">
            <v>80190</v>
          </cell>
          <cell r="R80">
            <v>9.9765773678817157E-2</v>
          </cell>
          <cell r="S80">
            <v>7.9760568649457533E-2</v>
          </cell>
          <cell r="T80" t="str">
            <v>推奨解像度1280×1024ドット、スピーカー付。</v>
          </cell>
          <cell r="U80">
            <v>89560</v>
          </cell>
          <cell r="V80">
            <v>9370</v>
          </cell>
        </row>
        <row r="81">
          <cell r="A81" t="str">
            <v>0252V262</v>
          </cell>
          <cell r="B81" t="str">
            <v>15TFT</v>
          </cell>
          <cell r="C81" t="str">
            <v>メルコ</v>
          </cell>
          <cell r="D81" t="str">
            <v>FTD-X15AS</v>
          </cell>
          <cell r="E81" t="str">
            <v>改/僅少</v>
          </cell>
          <cell r="F81" t="str">
            <v>現在庫にて終了</v>
          </cell>
          <cell r="G81" t="str">
            <v>FTD-X15AS</v>
          </cell>
          <cell r="H81">
            <v>41800</v>
          </cell>
          <cell r="I81">
            <v>41800</v>
          </cell>
          <cell r="J81">
            <v>30639</v>
          </cell>
          <cell r="K81">
            <v>28000</v>
          </cell>
          <cell r="L81" t="str">
            <v>原価3％</v>
          </cell>
          <cell r="M81">
            <v>92</v>
          </cell>
          <cell r="N81" t="str">
            <v>HP0114</v>
          </cell>
          <cell r="O81">
            <v>28800</v>
          </cell>
          <cell r="P81">
            <v>28800</v>
          </cell>
          <cell r="Q81">
            <v>28800</v>
          </cell>
          <cell r="R81">
            <v>5.6944444444444443E-2</v>
          </cell>
          <cell r="S81">
            <v>5.6944444444444443E-2</v>
          </cell>
          <cell r="T81" t="str">
            <v>スピーカー付。</v>
          </cell>
          <cell r="V81">
            <v>-28800</v>
          </cell>
        </row>
        <row r="82">
          <cell r="A82" t="str">
            <v>0254V819</v>
          </cell>
          <cell r="B82" t="str">
            <v>15TFT</v>
          </cell>
          <cell r="C82" t="str">
            <v>シャープ</v>
          </cell>
          <cell r="D82" t="str">
            <v>LL-T15G2</v>
          </cell>
          <cell r="E82" t="str">
            <v>僅少</v>
          </cell>
          <cell r="F82" t="str">
            <v>現在庫にて終了</v>
          </cell>
          <cell r="G82" t="str">
            <v>LL-T15G2</v>
          </cell>
          <cell r="H82" t="str">
            <v>OPEN</v>
          </cell>
          <cell r="I82">
            <v>44800</v>
          </cell>
          <cell r="J82">
            <v>44800</v>
          </cell>
          <cell r="K82">
            <v>37000</v>
          </cell>
          <cell r="M82">
            <v>83</v>
          </cell>
          <cell r="N82" t="str">
            <v>HP0124</v>
          </cell>
          <cell r="O82">
            <v>40768</v>
          </cell>
          <cell r="P82">
            <v>39872</v>
          </cell>
          <cell r="Q82">
            <v>39872</v>
          </cell>
          <cell r="R82">
            <v>9.2425431711145992E-2</v>
          </cell>
          <cell r="S82">
            <v>7.2030497592295351E-2</v>
          </cell>
          <cell r="T82" t="str">
            <v>高視野角（左右160度、上下150度）、狭額縁のスリム設計。</v>
          </cell>
          <cell r="V82">
            <v>-39872</v>
          </cell>
        </row>
        <row r="83">
          <cell r="A83" t="str">
            <v>0299V887</v>
          </cell>
          <cell r="B83" t="str">
            <v>15TFT</v>
          </cell>
          <cell r="C83" t="str">
            <v>シャープ</v>
          </cell>
          <cell r="D83" t="str">
            <v>LL-T15G3-H</v>
          </cell>
          <cell r="G83" t="str">
            <v>LL-T15G3-H</v>
          </cell>
          <cell r="H83" t="str">
            <v>OPEN</v>
          </cell>
          <cell r="I83">
            <v>43800</v>
          </cell>
          <cell r="J83">
            <v>40800</v>
          </cell>
          <cell r="K83">
            <v>34500</v>
          </cell>
          <cell r="M83">
            <v>85</v>
          </cell>
          <cell r="N83" t="str">
            <v>HP0124</v>
          </cell>
          <cell r="O83">
            <v>37128</v>
          </cell>
          <cell r="P83">
            <v>36312</v>
          </cell>
          <cell r="Q83">
            <v>36312</v>
          </cell>
          <cell r="R83">
            <v>7.0782159017453133E-2</v>
          </cell>
          <cell r="S83">
            <v>4.9900859220092533E-2</v>
          </cell>
          <cell r="V83">
            <v>-36312</v>
          </cell>
        </row>
        <row r="84">
          <cell r="A84" t="str">
            <v>0273V796</v>
          </cell>
          <cell r="B84" t="str">
            <v>17TFT</v>
          </cell>
          <cell r="C84" t="str">
            <v>シャープ</v>
          </cell>
          <cell r="D84" t="str">
            <v>LL-T17A3-H</v>
          </cell>
          <cell r="G84" t="str">
            <v>LL-T17A3-H</v>
          </cell>
          <cell r="H84" t="str">
            <v>OPEN</v>
          </cell>
          <cell r="I84">
            <v>60000</v>
          </cell>
          <cell r="J84">
            <v>59800</v>
          </cell>
          <cell r="K84">
            <v>51700</v>
          </cell>
          <cell r="M84">
            <v>87</v>
          </cell>
          <cell r="N84" t="str">
            <v>HP0119</v>
          </cell>
          <cell r="O84">
            <v>55614</v>
          </cell>
          <cell r="P84">
            <v>55016</v>
          </cell>
          <cell r="Q84">
            <v>55016</v>
          </cell>
          <cell r="R84">
            <v>7.0377962383572482E-2</v>
          </cell>
          <cell r="S84">
            <v>6.0273375018176534E-2</v>
          </cell>
          <cell r="T84" t="str">
            <v>高視野角（左右160度、上下145度）モデル。ブラックモデルLL-T17A3-B（受発注：0273V376）</v>
          </cell>
          <cell r="V84">
            <v>-55016</v>
          </cell>
        </row>
        <row r="85">
          <cell r="A85" t="str">
            <v>0201V294</v>
          </cell>
          <cell r="B85" t="str">
            <v>15型ｼｬﾄﾞｳﾏｽｸ</v>
          </cell>
          <cell r="C85" t="str">
            <v>コシダテック</v>
          </cell>
          <cell r="D85" t="str">
            <v>Attic MM-156TC</v>
          </cell>
          <cell r="G85" t="str">
            <v>MM-156TC</v>
          </cell>
          <cell r="H85" t="str">
            <v>OPEN</v>
          </cell>
          <cell r="I85">
            <v>16500</v>
          </cell>
          <cell r="J85">
            <v>13900</v>
          </cell>
          <cell r="K85">
            <v>12500</v>
          </cell>
          <cell r="M85">
            <v>90</v>
          </cell>
          <cell r="N85" t="str">
            <v>SP0116</v>
          </cell>
          <cell r="O85">
            <v>12927</v>
          </cell>
          <cell r="P85">
            <v>12927</v>
          </cell>
          <cell r="Q85">
            <v>12927</v>
          </cell>
          <cell r="R85">
            <v>4.8503132977488976E-2</v>
          </cell>
          <cell r="S85">
            <v>3.303163920476522E-2</v>
          </cell>
          <cell r="T85" t="str">
            <v>15型シャドウマスクの最安値モデル。</v>
          </cell>
          <cell r="U85">
            <v>12967</v>
          </cell>
          <cell r="V85">
            <v>40</v>
          </cell>
        </row>
        <row r="86">
          <cell r="A86" t="str">
            <v>0201V295</v>
          </cell>
          <cell r="B86" t="str">
            <v>17型ｼｬﾄﾞｳﾏｽｸ</v>
          </cell>
          <cell r="C86" t="str">
            <v>コシダテック</v>
          </cell>
          <cell r="D86" t="str">
            <v>Attic MM-176TC</v>
          </cell>
          <cell r="G86" t="str">
            <v>MM-176TC</v>
          </cell>
          <cell r="H86" t="str">
            <v>OPEN</v>
          </cell>
          <cell r="I86">
            <v>20800</v>
          </cell>
          <cell r="J86">
            <v>18400</v>
          </cell>
          <cell r="K86">
            <v>16500</v>
          </cell>
          <cell r="M86">
            <v>90</v>
          </cell>
          <cell r="N86" t="str">
            <v>SP0116</v>
          </cell>
          <cell r="O86">
            <v>17112</v>
          </cell>
          <cell r="P86">
            <v>17112</v>
          </cell>
          <cell r="Q86">
            <v>17112</v>
          </cell>
          <cell r="R86">
            <v>7.6671341748480601E-2</v>
          </cell>
          <cell r="S86">
            <v>3.5764375876577839E-2</v>
          </cell>
          <cell r="T86" t="str">
            <v>17型シャドウマスクの最安値モデル。</v>
          </cell>
          <cell r="U86">
            <v>16373</v>
          </cell>
          <cell r="V86">
            <v>-739</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Q assess risk"/>
      <sheetName val="2Q assess tgt"/>
      <sheetName val="2Q Forecast bre"/>
      <sheetName val="SUMMARY"/>
      <sheetName val="1Q"/>
      <sheetName val="2Q"/>
      <sheetName val="1QMONTH"/>
      <sheetName val="2QMONTH"/>
      <sheetName val="MISC"/>
      <sheetName val="QTDtrend"/>
      <sheetName val="CAtrend"/>
      <sheetName val="REVtrend"/>
      <sheetName val="AUR"/>
    </sheetNames>
    <sheetDataSet>
      <sheetData sheetId="0" refreshError="1"/>
      <sheetData sheetId="1" refreshError="1"/>
      <sheetData sheetId="2" refreshError="1"/>
      <sheetData sheetId="3" refreshError="1">
        <row r="13">
          <cell r="AZ13">
            <v>1.0335000000000001</v>
          </cell>
        </row>
        <row r="42">
          <cell r="AZ42">
            <v>1.03179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L)2Q"/>
      <sheetName val="1Qold(L)"/>
      <sheetName val="2Qold(L)"/>
      <sheetName val="1QDiv(L)"/>
      <sheetName val="2QDiv(L)"/>
      <sheetName val="3Qold(L)"/>
      <sheetName val="3QDiv(L)"/>
      <sheetName val="Mthly(L)3Q"/>
      <sheetName val="4Qold(L)"/>
      <sheetName val="4QDiv(L)"/>
      <sheetName val="Mthly(N)"/>
      <sheetName val="1QDiv(N)"/>
      <sheetName val="2QDiv(N)"/>
      <sheetName val="1Qold(N)"/>
      <sheetName val="2Qold(N)"/>
      <sheetName val="3Qold(N)"/>
      <sheetName val="Mthly(N)3Q"/>
      <sheetName val="3QDiv(N)"/>
      <sheetName val="4Qold(N)"/>
      <sheetName val="4QDiv(N)"/>
      <sheetName val="3Q FCST_1digit"/>
    </sheetNames>
    <sheetDataSet>
      <sheetData sheetId="0" refreshError="1"/>
      <sheetData sheetId="1" refreshError="1"/>
      <sheetData sheetId="2" refreshError="1"/>
      <sheetData sheetId="3" refreshError="1"/>
      <sheetData sheetId="4" refreshError="1"/>
      <sheetData sheetId="5" refreshError="1"/>
      <sheetData sheetId="6" refreshError="1">
        <row r="1">
          <cell r="A1" t="str">
            <v xml:space="preserve"> IBM PCD - 3Q '01 I&amp;E Forecast by Divsion(Legal)</v>
          </cell>
          <cell r="S1" t="str">
            <v>KJV</v>
          </cell>
        </row>
        <row r="4">
          <cell r="A4" t="str">
            <v>(Excl Div 71)</v>
          </cell>
          <cell r="D4" t="str">
            <v>PCD</v>
          </cell>
          <cell r="H4" t="str">
            <v>PWS</v>
          </cell>
          <cell r="L4" t="str">
            <v>X-Series</v>
          </cell>
          <cell r="P4" t="str">
            <v>Old PSG View</v>
          </cell>
        </row>
        <row r="5">
          <cell r="A5" t="str">
            <v>(Unit: K, M$,@1000)</v>
          </cell>
          <cell r="D5" t="str">
            <v>3Q</v>
          </cell>
          <cell r="E5" t="str">
            <v>3Q</v>
          </cell>
          <cell r="F5" t="str">
            <v>B / (W)</v>
          </cell>
          <cell r="H5" t="str">
            <v>3Q</v>
          </cell>
          <cell r="I5" t="str">
            <v>3Q</v>
          </cell>
          <cell r="J5" t="str">
            <v>B / (W)</v>
          </cell>
          <cell r="L5" t="str">
            <v>3Q</v>
          </cell>
          <cell r="M5" t="str">
            <v>3Q</v>
          </cell>
          <cell r="N5" t="str">
            <v>B / (W)</v>
          </cell>
          <cell r="P5" t="str">
            <v>3Q</v>
          </cell>
          <cell r="Q5" t="str">
            <v>3Q</v>
          </cell>
          <cell r="R5" t="str">
            <v>B / (W)</v>
          </cell>
        </row>
        <row r="6">
          <cell r="D6" t="str">
            <v>Fcst</v>
          </cell>
          <cell r="E6" t="str">
            <v>Budget</v>
          </cell>
          <cell r="F6" t="str">
            <v>Budget</v>
          </cell>
          <cell r="H6" t="str">
            <v>Fcst</v>
          </cell>
          <cell r="I6" t="str">
            <v>Budget</v>
          </cell>
          <cell r="J6" t="str">
            <v>Budget</v>
          </cell>
          <cell r="L6" t="str">
            <v>Fcst</v>
          </cell>
          <cell r="M6" t="str">
            <v>Budget</v>
          </cell>
          <cell r="N6" t="str">
            <v>Budget</v>
          </cell>
          <cell r="P6" t="str">
            <v>Fcst</v>
          </cell>
          <cell r="Q6" t="str">
            <v>Budget</v>
          </cell>
          <cell r="R6" t="str">
            <v>Budget</v>
          </cell>
        </row>
        <row r="8">
          <cell r="A8" t="str">
            <v>Volume</v>
          </cell>
          <cell r="D8">
            <v>63.83</v>
          </cell>
          <cell r="E8">
            <v>67.36</v>
          </cell>
          <cell r="F8">
            <v>-3.5300000000000011</v>
          </cell>
          <cell r="H8">
            <v>0.56000000000000005</v>
          </cell>
          <cell r="I8">
            <v>0.71299999999999997</v>
          </cell>
          <cell r="J8">
            <v>-0.15299999999999991</v>
          </cell>
          <cell r="L8">
            <v>2.4</v>
          </cell>
          <cell r="M8">
            <v>3.25</v>
          </cell>
          <cell r="N8">
            <v>-0.85000000000000009</v>
          </cell>
          <cell r="P8">
            <v>66.790000000000006</v>
          </cell>
          <cell r="Q8">
            <v>71.322999999999993</v>
          </cell>
          <cell r="R8">
            <v>-4.532999999999987</v>
          </cell>
        </row>
        <row r="10">
          <cell r="A10" t="str">
            <v>Total Revenue</v>
          </cell>
          <cell r="D10">
            <v>81.159073213898864</v>
          </cell>
          <cell r="E10">
            <v>79.387999999999991</v>
          </cell>
          <cell r="F10">
            <v>1.7710732138988732</v>
          </cell>
          <cell r="H10">
            <v>1.6245079476861166</v>
          </cell>
          <cell r="I10">
            <v>2.1429999999999998</v>
          </cell>
          <cell r="J10">
            <v>-0.51849205231388318</v>
          </cell>
          <cell r="L10">
            <v>18.224352092692307</v>
          </cell>
          <cell r="M10">
            <v>21.471</v>
          </cell>
          <cell r="N10">
            <v>-3.2466479073076933</v>
          </cell>
          <cell r="P10">
            <v>101.00793325427729</v>
          </cell>
          <cell r="Q10">
            <v>103.002</v>
          </cell>
          <cell r="R10">
            <v>-1.994066745722705</v>
          </cell>
        </row>
        <row r="11">
          <cell r="A11" t="str">
            <v xml:space="preserve">    Avg Unit Revenue</v>
          </cell>
          <cell r="D11">
            <v>1271.4879087247198</v>
          </cell>
          <cell r="E11">
            <v>1178.5629453681709</v>
          </cell>
          <cell r="F11">
            <v>92.924963356548915</v>
          </cell>
          <cell r="H11">
            <v>2900.9070494394937</v>
          </cell>
          <cell r="I11">
            <v>3005.6100981767177</v>
          </cell>
          <cell r="J11">
            <v>-104.70304873722398</v>
          </cell>
          <cell r="L11">
            <v>7593.4800386217948</v>
          </cell>
          <cell r="M11">
            <v>6606.461538461539</v>
          </cell>
          <cell r="N11">
            <v>987.01850016025583</v>
          </cell>
          <cell r="P11">
            <v>1512.3212045856758</v>
          </cell>
          <cell r="Q11">
            <v>1444.1624721338137</v>
          </cell>
          <cell r="R11">
            <v>68.158732451862079</v>
          </cell>
        </row>
        <row r="13">
          <cell r="A13" t="str">
            <v>BMC GP (incl software)</v>
          </cell>
          <cell r="D13">
            <v>9.0378284586200408</v>
          </cell>
          <cell r="E13">
            <v>10.989000000000001</v>
          </cell>
          <cell r="F13">
            <v>-1.95117154137996</v>
          </cell>
          <cell r="H13">
            <v>0.37566794386317903</v>
          </cell>
          <cell r="I13">
            <v>0.49</v>
          </cell>
          <cell r="J13">
            <v>-0.11433205613682096</v>
          </cell>
          <cell r="L13">
            <v>4.9122615995230801</v>
          </cell>
          <cell r="M13">
            <v>6.8680000000000003</v>
          </cell>
          <cell r="N13">
            <v>-1.9557384004769203</v>
          </cell>
          <cell r="P13">
            <v>14.3257580020063</v>
          </cell>
          <cell r="Q13">
            <v>18.347000000000001</v>
          </cell>
          <cell r="R13">
            <v>-4.0212419979937017</v>
          </cell>
        </row>
        <row r="14">
          <cell r="A14" t="str">
            <v>GP %</v>
          </cell>
          <cell r="D14">
            <v>0.11135943401916856</v>
          </cell>
          <cell r="E14">
            <v>0.13842142389277978</v>
          </cell>
          <cell r="F14">
            <v>-2.7061989873611219</v>
          </cell>
          <cell r="H14">
            <v>0.23125029606550418</v>
          </cell>
          <cell r="I14">
            <v>0.22865142323845078</v>
          </cell>
          <cell r="J14">
            <v>0.25988728270534001</v>
          </cell>
          <cell r="L14">
            <v>0.26954382655352799</v>
          </cell>
          <cell r="M14">
            <v>0.31987331749802062</v>
          </cell>
          <cell r="N14">
            <v>-5.032949094449263</v>
          </cell>
          <cell r="P14">
            <v>0.141828047960774</v>
          </cell>
          <cell r="Q14">
            <v>0.17812275489796317</v>
          </cell>
          <cell r="R14">
            <v>-3.629470693718917</v>
          </cell>
        </row>
        <row r="15">
          <cell r="A15" t="str">
            <v>Non-BMC</v>
          </cell>
          <cell r="D15">
            <v>1.405805</v>
          </cell>
          <cell r="E15">
            <v>1.2118</v>
          </cell>
          <cell r="F15">
            <v>-0.19400499999999998</v>
          </cell>
          <cell r="H15">
            <v>1.6395E-2</v>
          </cell>
          <cell r="I15">
            <v>3.1E-2</v>
          </cell>
          <cell r="J15">
            <v>1.4605E-2</v>
          </cell>
          <cell r="L15">
            <v>0.55479999999999996</v>
          </cell>
          <cell r="M15">
            <v>0.59419999999999995</v>
          </cell>
          <cell r="N15">
            <v>3.9399999999999991E-2</v>
          </cell>
          <cell r="P15">
            <v>1.9769999999999999</v>
          </cell>
          <cell r="Q15">
            <v>1.837</v>
          </cell>
          <cell r="R15">
            <v>-0.1399999999999999</v>
          </cell>
        </row>
        <row r="16">
          <cell r="A16" t="str">
            <v>E/R %</v>
          </cell>
          <cell r="D16">
            <v>1.732159996818753E-2</v>
          </cell>
          <cell r="E16">
            <v>1.5264271678339297E-2</v>
          </cell>
          <cell r="F16">
            <v>-0.20573282898482328</v>
          </cell>
          <cell r="H16">
            <v>1.0092286728022707E-2</v>
          </cell>
          <cell r="I16">
            <v>1.4465702286514233E-2</v>
          </cell>
          <cell r="J16">
            <v>0.43734155584915257</v>
          </cell>
          <cell r="L16">
            <v>3.0442783215457438E-2</v>
          </cell>
          <cell r="M16">
            <v>2.7674537748591122E-2</v>
          </cell>
          <cell r="N16">
            <v>-0.27682454668663153</v>
          </cell>
          <cell r="P16">
            <v>1.9572720045890866E-2</v>
          </cell>
          <cell r="Q16">
            <v>1.7834605153297996E-2</v>
          </cell>
          <cell r="R16">
            <v>-0.17381148925928702</v>
          </cell>
        </row>
        <row r="17">
          <cell r="A17" t="str">
            <v>Total Gross Profit</v>
          </cell>
          <cell r="D17">
            <v>7.6320234586200399</v>
          </cell>
          <cell r="E17">
            <v>9.7772000000000006</v>
          </cell>
          <cell r="F17">
            <v>-2.1451765413799606</v>
          </cell>
          <cell r="H17">
            <v>0.35927294386317904</v>
          </cell>
          <cell r="I17">
            <v>0.45899999999999996</v>
          </cell>
          <cell r="J17">
            <v>-9.9727056136820924E-2</v>
          </cell>
          <cell r="L17">
            <v>4.3574615995230799</v>
          </cell>
          <cell r="M17">
            <v>6.2738000000000005</v>
          </cell>
          <cell r="N17">
            <v>-1.9163384004769206</v>
          </cell>
          <cell r="P17">
            <v>12.348758002006299</v>
          </cell>
          <cell r="Q17">
            <v>16.510000000000002</v>
          </cell>
          <cell r="R17">
            <v>-4.1612419979937023</v>
          </cell>
        </row>
        <row r="18">
          <cell r="A18" t="str">
            <v>GP %</v>
          </cell>
          <cell r="D18">
            <v>9.4037834050981012E-2</v>
          </cell>
          <cell r="E18">
            <v>0.12315715221444049</v>
          </cell>
          <cell r="F18">
            <v>-2.9119318163459473</v>
          </cell>
          <cell r="H18">
            <v>0.22115800933748148</v>
          </cell>
          <cell r="I18">
            <v>0.21418572095193655</v>
          </cell>
          <cell r="J18">
            <v>0.69722883855449225</v>
          </cell>
          <cell r="L18">
            <v>0.23910104333807056</v>
          </cell>
          <cell r="M18">
            <v>0.29219877974942948</v>
          </cell>
          <cell r="N18">
            <v>-5.3097736411358927</v>
          </cell>
          <cell r="P18">
            <v>0.12225532791488314</v>
          </cell>
          <cell r="Q18">
            <v>0.16028814974466518</v>
          </cell>
          <cell r="R18">
            <v>-3.8032821829782044</v>
          </cell>
        </row>
        <row r="19">
          <cell r="A19" t="str">
            <v>SG&amp;A</v>
          </cell>
          <cell r="D19">
            <v>4.9228772270000007</v>
          </cell>
          <cell r="E19">
            <v>5.1980000000000004</v>
          </cell>
          <cell r="F19">
            <v>0.27512277299999965</v>
          </cell>
          <cell r="H19">
            <v>0.18844577300000001</v>
          </cell>
          <cell r="I19">
            <v>0.28699999999999998</v>
          </cell>
          <cell r="J19">
            <v>9.8554226999999966E-2</v>
          </cell>
          <cell r="L19">
            <v>1.952677</v>
          </cell>
          <cell r="M19">
            <v>1.79</v>
          </cell>
          <cell r="N19">
            <v>-0.16267699999999996</v>
          </cell>
          <cell r="P19">
            <v>7.0640000000000001</v>
          </cell>
          <cell r="Q19">
            <v>7.2750000000000004</v>
          </cell>
          <cell r="R19">
            <v>0.2110000000000003</v>
          </cell>
        </row>
        <row r="20">
          <cell r="A20" t="str">
            <v>E/R %</v>
          </cell>
          <cell r="D20">
            <v>6.0657139516927548E-2</v>
          </cell>
          <cell r="E20">
            <v>6.5475890562805478E-2</v>
          </cell>
          <cell r="F20">
            <v>0.48187510458779292</v>
          </cell>
          <cell r="H20">
            <v>0.11600175503506434</v>
          </cell>
          <cell r="I20">
            <v>0.13392440503966402</v>
          </cell>
          <cell r="J20">
            <v>1.7922650004599681</v>
          </cell>
          <cell r="L20">
            <v>0.10714658003029882</v>
          </cell>
          <cell r="M20">
            <v>8.3368264170276193E-2</v>
          </cell>
          <cell r="N20">
            <v>-2.3778315860022632</v>
          </cell>
          <cell r="P20">
            <v>6.9935100861999541E-2</v>
          </cell>
          <cell r="Q20">
            <v>7.0629696510747367E-2</v>
          </cell>
          <cell r="R20">
            <v>6.9459564874782553E-2</v>
          </cell>
        </row>
        <row r="21">
          <cell r="A21" t="str">
            <v>OID/OC (incl MI)</v>
          </cell>
          <cell r="D21">
            <v>0.91099999999999959</v>
          </cell>
          <cell r="E21">
            <v>0.52099999999999902</v>
          </cell>
          <cell r="F21">
            <v>-0.39000000000000057</v>
          </cell>
          <cell r="H21">
            <v>1.8999999999999989E-2</v>
          </cell>
          <cell r="I21">
            <v>0</v>
          </cell>
          <cell r="J21">
            <v>-1.8999999999999989E-2</v>
          </cell>
          <cell r="L21">
            <v>0.20400000000000018</v>
          </cell>
          <cell r="M21">
            <v>0.121</v>
          </cell>
          <cell r="N21">
            <v>-8.3000000000000185E-2</v>
          </cell>
          <cell r="P21">
            <v>1.1340000000000003</v>
          </cell>
          <cell r="Q21">
            <v>0.64199999999999946</v>
          </cell>
          <cell r="R21">
            <v>-0.49200000000000088</v>
          </cell>
        </row>
        <row r="22">
          <cell r="A22" t="str">
            <v>E/R %</v>
          </cell>
          <cell r="D22">
            <v>1.1224869431406798E-2</v>
          </cell>
          <cell r="E22">
            <v>6.5627046908852604E-3</v>
          </cell>
          <cell r="F22">
            <v>-0.46621647405215372</v>
          </cell>
          <cell r="H22">
            <v>1.1695849212103161E-2</v>
          </cell>
          <cell r="I22">
            <v>0</v>
          </cell>
          <cell r="J22">
            <v>-1.169584921210316</v>
          </cell>
          <cell r="L22">
            <v>1.1193813583189119E-2</v>
          </cell>
          <cell r="M22">
            <v>5.6355083601136412E-3</v>
          </cell>
          <cell r="N22">
            <v>-0.55583052230754781</v>
          </cell>
          <cell r="P22">
            <v>1.1226840936793249E-2</v>
          </cell>
          <cell r="Q22">
            <v>6.2328886817731646E-3</v>
          </cell>
          <cell r="R22">
            <v>-0.49939522550200843</v>
          </cell>
        </row>
        <row r="23">
          <cell r="A23" t="str">
            <v>Total SG&amp;A/OID/OC</v>
          </cell>
          <cell r="D23">
            <v>5.8338772270000003</v>
          </cell>
          <cell r="E23">
            <v>5.7189999999999994</v>
          </cell>
          <cell r="F23">
            <v>-0.11487722700000091</v>
          </cell>
          <cell r="H23">
            <v>0.207445773</v>
          </cell>
          <cell r="I23">
            <v>0.28699999999999998</v>
          </cell>
          <cell r="J23">
            <v>7.9554226999999977E-2</v>
          </cell>
          <cell r="L23">
            <v>2.1566770000000002</v>
          </cell>
          <cell r="M23">
            <v>1.911</v>
          </cell>
          <cell r="N23">
            <v>-0.24567700000000015</v>
          </cell>
          <cell r="P23">
            <v>8.1980000000000004</v>
          </cell>
          <cell r="Q23">
            <v>7.9169999999999998</v>
          </cell>
          <cell r="R23">
            <v>-0.28100000000000058</v>
          </cell>
        </row>
        <row r="24">
          <cell r="A24" t="str">
            <v>E/R %</v>
          </cell>
          <cell r="D24">
            <v>7.1882008948334339E-2</v>
          </cell>
          <cell r="E24">
            <v>7.2038595253690732E-2</v>
          </cell>
          <cell r="F24">
            <v>-1.5658630535639317E-2</v>
          </cell>
          <cell r="H24">
            <v>0.1276976042471675</v>
          </cell>
          <cell r="I24">
            <v>0.13392440503966402</v>
          </cell>
          <cell r="J24">
            <v>0.62268007924965174</v>
          </cell>
          <cell r="L24">
            <v>0.11834039361348794</v>
          </cell>
          <cell r="M24">
            <v>8.9003772530389824E-2</v>
          </cell>
          <cell r="N24">
            <v>-2.9336621083098118</v>
          </cell>
          <cell r="P24">
            <v>8.1161941798792797E-2</v>
          </cell>
          <cell r="Q24">
            <v>7.6862585192520538E-2</v>
          </cell>
          <cell r="R24">
            <v>-0.42993566062722588</v>
          </cell>
        </row>
        <row r="25">
          <cell r="A25" t="str">
            <v>CHQ Allocations</v>
          </cell>
          <cell r="D25">
            <v>0</v>
          </cell>
          <cell r="E25">
            <v>0</v>
          </cell>
          <cell r="F25">
            <v>0</v>
          </cell>
          <cell r="H25">
            <v>0</v>
          </cell>
          <cell r="I25">
            <v>0</v>
          </cell>
          <cell r="J25">
            <v>0</v>
          </cell>
          <cell r="L25">
            <v>0</v>
          </cell>
          <cell r="M25">
            <v>0</v>
          </cell>
          <cell r="N25">
            <v>0</v>
          </cell>
          <cell r="P25">
            <v>0</v>
          </cell>
          <cell r="Q25">
            <v>0</v>
          </cell>
          <cell r="R25">
            <v>0</v>
          </cell>
        </row>
        <row r="26">
          <cell r="A26" t="str">
            <v>HW Royalty</v>
          </cell>
          <cell r="D26">
            <v>2.4490000000000003</v>
          </cell>
          <cell r="E26">
            <v>2.343</v>
          </cell>
          <cell r="F26">
            <v>-0.10600000000000032</v>
          </cell>
          <cell r="H26">
            <v>0</v>
          </cell>
          <cell r="I26">
            <v>0</v>
          </cell>
          <cell r="J26">
            <v>0</v>
          </cell>
          <cell r="L26">
            <v>6.9999999999999993E-2</v>
          </cell>
          <cell r="M26">
            <v>7.0000000000000007E-2</v>
          </cell>
          <cell r="N26">
            <v>0</v>
          </cell>
          <cell r="P26">
            <v>2.5190000000000001</v>
          </cell>
          <cell r="Q26">
            <v>2.4129999999999998</v>
          </cell>
          <cell r="R26">
            <v>-0.10600000000000032</v>
          </cell>
        </row>
        <row r="27">
          <cell r="A27" t="str">
            <v>E/R %</v>
          </cell>
          <cell r="D27">
            <v>3.0175307615274712E-2</v>
          </cell>
          <cell r="E27">
            <v>2.951327656572782E-2</v>
          </cell>
          <cell r="F27">
            <v>-6.6203104954689132E-2</v>
          </cell>
          <cell r="H27">
            <v>0</v>
          </cell>
          <cell r="I27">
            <v>0</v>
          </cell>
          <cell r="J27">
            <v>0</v>
          </cell>
          <cell r="L27">
            <v>3.8410144648197918E-3</v>
          </cell>
          <cell r="M27">
            <v>3.2602114479996277E-3</v>
          </cell>
          <cell r="N27">
            <v>-5.8080301682016416E-2</v>
          </cell>
          <cell r="P27">
            <v>2.4938635202629792E-2</v>
          </cell>
          <cell r="Q27">
            <v>2.3426729578066446E-2</v>
          </cell>
          <cell r="R27">
            <v>-0.15119056245633464</v>
          </cell>
        </row>
        <row r="28">
          <cell r="A28" t="str">
            <v>Total Expense</v>
          </cell>
          <cell r="D28">
            <v>8.2828772270000002</v>
          </cell>
          <cell r="E28">
            <v>8.0619999999999994</v>
          </cell>
          <cell r="F28">
            <v>-0.22087722700000079</v>
          </cell>
          <cell r="H28">
            <v>0.207445773</v>
          </cell>
          <cell r="I28">
            <v>0.28699999999999998</v>
          </cell>
          <cell r="J28">
            <v>7.9554226999999977E-2</v>
          </cell>
          <cell r="L28">
            <v>2.226677</v>
          </cell>
          <cell r="M28">
            <v>1.9810000000000001</v>
          </cell>
          <cell r="N28">
            <v>-0.24567699999999992</v>
          </cell>
          <cell r="P28">
            <v>10.717000000000001</v>
          </cell>
          <cell r="Q28">
            <v>10.33</v>
          </cell>
          <cell r="R28">
            <v>-0.38700000000000045</v>
          </cell>
        </row>
        <row r="29">
          <cell r="A29" t="str">
            <v>E/R %</v>
          </cell>
          <cell r="D29">
            <v>0.10205731656360906</v>
          </cell>
          <cell r="E29">
            <v>0.10155187181941855</v>
          </cell>
          <cell r="F29">
            <v>-5.0544474419050855E-2</v>
          </cell>
          <cell r="H29">
            <v>0.1276976042471675</v>
          </cell>
          <cell r="I29">
            <v>0.13392440503966402</v>
          </cell>
          <cell r="J29">
            <v>0.62268007924965174</v>
          </cell>
          <cell r="L29">
            <v>0.12218140807830773</v>
          </cell>
          <cell r="M29">
            <v>9.2263983978389461E-2</v>
          </cell>
          <cell r="N29">
            <v>-2.9917424099918266</v>
          </cell>
          <cell r="P29">
            <v>0.10610057700142259</v>
          </cell>
          <cell r="Q29">
            <v>0.10028931477058699</v>
          </cell>
          <cell r="R29">
            <v>-0.58112622308355988</v>
          </cell>
        </row>
        <row r="30">
          <cell r="A30" t="str">
            <v>Pre-Tax Income</v>
          </cell>
          <cell r="D30">
            <v>-0.65085376837996023</v>
          </cell>
          <cell r="E30">
            <v>1.7152000000000009</v>
          </cell>
          <cell r="F30">
            <v>-2.3660537683799614</v>
          </cell>
          <cell r="H30">
            <v>0.15182717086317904</v>
          </cell>
          <cell r="I30">
            <v>0.17199999999999999</v>
          </cell>
          <cell r="J30">
            <v>-2.0172829136820947E-2</v>
          </cell>
          <cell r="L30">
            <v>2.1307845995230799</v>
          </cell>
          <cell r="M30">
            <v>4.2928000000000006</v>
          </cell>
          <cell r="N30">
            <v>-2.1620154004769208</v>
          </cell>
          <cell r="P30">
            <v>1.6317580020062987</v>
          </cell>
          <cell r="Q30">
            <v>6.1800000000000015</v>
          </cell>
          <cell r="R30">
            <v>-4.5482419979937028</v>
          </cell>
        </row>
        <row r="31">
          <cell r="A31" t="str">
            <v>PTI %</v>
          </cell>
          <cell r="D31">
            <v>-8.0194825126280334E-3</v>
          </cell>
          <cell r="E31">
            <v>2.1605280395021933E-2</v>
          </cell>
          <cell r="F31">
            <v>-2.9624762907649966</v>
          </cell>
          <cell r="H31">
            <v>9.3460405090313975E-2</v>
          </cell>
          <cell r="I31">
            <v>8.0261315912272521E-2</v>
          </cell>
          <cell r="J31">
            <v>1.3199089178041454</v>
          </cell>
          <cell r="L31">
            <v>0.11691963525976283</v>
          </cell>
          <cell r="M31">
            <v>0.19993479577104004</v>
          </cell>
          <cell r="N31">
            <v>-8.3015160511277202</v>
          </cell>
          <cell r="P31">
            <v>1.6154750913460553E-2</v>
          </cell>
          <cell r="Q31">
            <v>5.9998834974078187E-2</v>
          </cell>
          <cell r="R31">
            <v>-4.3844084060617634</v>
          </cell>
        </row>
        <row r="32">
          <cell r="A32" t="str">
            <v xml:space="preserve"> </v>
          </cell>
        </row>
        <row r="33">
          <cell r="A33" t="str">
            <v>NY PTI</v>
          </cell>
          <cell r="D33">
            <v>-2.8809962266549216</v>
          </cell>
          <cell r="E33">
            <v>-2.012999999999999</v>
          </cell>
          <cell r="F33">
            <v>-0.8679962266549226</v>
          </cell>
          <cell r="H33">
            <v>0.14570243373133945</v>
          </cell>
          <cell r="I33">
            <v>0.13400000000000001</v>
          </cell>
          <cell r="J33">
            <v>1.1702433731339446E-2</v>
          </cell>
          <cell r="L33">
            <v>1.377085819294682</v>
          </cell>
          <cell r="M33">
            <v>3.6110000000000002</v>
          </cell>
          <cell r="N33">
            <v>-2.2339141807053182</v>
          </cell>
          <cell r="P33">
            <v>-1.3582079736289003</v>
          </cell>
          <cell r="Q33">
            <v>1.7320000000000011</v>
          </cell>
          <cell r="R33">
            <v>-3.0902079736289014</v>
          </cell>
        </row>
        <row r="34">
          <cell r="I34" t="str">
            <v>D:\SJ Seo\Plan\Chart\Monthly FCST Meeting\I&amp;E\Biz Plan\2001 Fcst\3Q(Jul)\[3Q FCST_1digit.XLS]3QDiv(L)</v>
          </cell>
        </row>
        <row r="35">
          <cell r="A35" t="str">
            <v>UNHIDE ALL CELLS BEFORE RETRIEVING!!</v>
          </cell>
        </row>
        <row r="36">
          <cell r="A36" t="str">
            <v>Industry</v>
          </cell>
        </row>
        <row r="37">
          <cell r="A37" t="str">
            <v>Channel</v>
          </cell>
        </row>
        <row r="38">
          <cell r="A38" t="str">
            <v>Total Division/Segment</v>
          </cell>
        </row>
        <row r="39">
          <cell r="A39" t="str">
            <v>KJV</v>
          </cell>
        </row>
        <row r="40">
          <cell r="D40" t="str">
            <v>PC Systems w/o PWS</v>
          </cell>
          <cell r="E40" t="str">
            <v>PC Systems w/o PWS</v>
          </cell>
          <cell r="H40" t="str">
            <v>PWS - Pseudo</v>
          </cell>
          <cell r="I40" t="str">
            <v>PWS - Pseudo</v>
          </cell>
          <cell r="L40" t="str">
            <v>PC Server</v>
          </cell>
          <cell r="M40" t="str">
            <v>PC Server</v>
          </cell>
          <cell r="P40" t="str">
            <v>Personal Computers</v>
          </cell>
          <cell r="Q40" t="str">
            <v>Personal Computers</v>
          </cell>
        </row>
        <row r="41">
          <cell r="D41" t="str">
            <v>2001 February Forecast - Feb Update</v>
          </cell>
          <cell r="E41" t="str">
            <v>2001 Budget - February</v>
          </cell>
          <cell r="H41" t="str">
            <v>2001 February Forecast - Feb Update</v>
          </cell>
          <cell r="I41" t="str">
            <v>2001 Budget - February</v>
          </cell>
          <cell r="L41" t="str">
            <v>2001 February Forecast - Feb Update</v>
          </cell>
          <cell r="M41" t="str">
            <v>2001 Budget - February</v>
          </cell>
          <cell r="P41" t="str">
            <v>2001 February Forecast - Feb Update</v>
          </cell>
          <cell r="Q41" t="str">
            <v>2001 Budget - February</v>
          </cell>
        </row>
        <row r="42">
          <cell r="D42" t="str">
            <v>3rd Quarter</v>
          </cell>
          <cell r="E42" t="str">
            <v>3rd Quarter</v>
          </cell>
          <cell r="H42" t="str">
            <v>3rd Quarter</v>
          </cell>
          <cell r="I42" t="str">
            <v>3rd Quarter</v>
          </cell>
          <cell r="L42" t="str">
            <v>3rd Quarter</v>
          </cell>
          <cell r="M42" t="str">
            <v>3rd Quarter</v>
          </cell>
          <cell r="P42" t="str">
            <v>3rd Quarter</v>
          </cell>
          <cell r="Q42" t="str">
            <v>3rd Quarter</v>
          </cell>
        </row>
        <row r="44">
          <cell r="A44" t="str">
            <v>PC System Unit CAs</v>
          </cell>
          <cell r="D44">
            <v>63.83</v>
          </cell>
          <cell r="E44">
            <v>67.36</v>
          </cell>
          <cell r="H44">
            <v>0.56000000000000005</v>
          </cell>
          <cell r="I44">
            <v>0.71299999999999997</v>
          </cell>
          <cell r="L44">
            <v>2.4</v>
          </cell>
          <cell r="M44">
            <v>3.25</v>
          </cell>
          <cell r="P44">
            <v>66.790000000000006</v>
          </cell>
          <cell r="Q44">
            <v>71.322999999999993</v>
          </cell>
        </row>
        <row r="45">
          <cell r="A45" t="str">
            <v>Net HW Revenue w/ TP Revenue</v>
          </cell>
          <cell r="D45">
            <v>76.956365357005879</v>
          </cell>
          <cell r="E45">
            <v>75.553999999999988</v>
          </cell>
          <cell r="H45">
            <v>1.5432825503018099</v>
          </cell>
          <cell r="I45">
            <v>2.0329999999999999</v>
          </cell>
          <cell r="L45">
            <v>18.224352092692307</v>
          </cell>
          <cell r="M45">
            <v>21.471</v>
          </cell>
          <cell r="P45">
            <v>96.72399999999999</v>
          </cell>
          <cell r="Q45">
            <v>99.057999999999993</v>
          </cell>
        </row>
        <row r="46">
          <cell r="A46" t="str">
            <v>BMC Gross Profit</v>
          </cell>
          <cell r="D46">
            <v>9.037828458620039</v>
          </cell>
          <cell r="E46">
            <v>10.989000000000001</v>
          </cell>
          <cell r="H46">
            <v>0.37566794386317903</v>
          </cell>
          <cell r="I46">
            <v>0.49</v>
          </cell>
          <cell r="L46">
            <v>4.9122615995230801</v>
          </cell>
          <cell r="M46">
            <v>6.8680000000000003</v>
          </cell>
          <cell r="P46">
            <v>14.3257580020063</v>
          </cell>
          <cell r="Q46">
            <v>18.347000000000001</v>
          </cell>
        </row>
        <row r="47">
          <cell r="A47" t="str">
            <v>Total Revenue</v>
          </cell>
          <cell r="D47">
            <v>81.159073213898864</v>
          </cell>
          <cell r="E47">
            <v>79.387999999999991</v>
          </cell>
          <cell r="H47">
            <v>1.6245079476861166</v>
          </cell>
          <cell r="I47">
            <v>2.1429999999999998</v>
          </cell>
          <cell r="L47">
            <v>18.224352092692307</v>
          </cell>
          <cell r="M47">
            <v>21.471</v>
          </cell>
          <cell r="P47">
            <v>101.00793325427729</v>
          </cell>
          <cell r="Q47">
            <v>103.002</v>
          </cell>
        </row>
        <row r="48">
          <cell r="D48">
            <v>0</v>
          </cell>
          <cell r="E48">
            <v>0</v>
          </cell>
          <cell r="H48">
            <v>0</v>
          </cell>
          <cell r="L48">
            <v>0</v>
          </cell>
          <cell r="M48">
            <v>0</v>
          </cell>
          <cell r="P48">
            <v>0</v>
          </cell>
          <cell r="Q48">
            <v>0</v>
          </cell>
        </row>
        <row r="49">
          <cell r="D49">
            <v>0</v>
          </cell>
          <cell r="E49">
            <v>0</v>
          </cell>
          <cell r="H49">
            <v>0</v>
          </cell>
          <cell r="L49">
            <v>0</v>
          </cell>
          <cell r="M49">
            <v>0</v>
          </cell>
          <cell r="P49">
            <v>0</v>
          </cell>
          <cell r="Q49">
            <v>0</v>
          </cell>
        </row>
        <row r="50">
          <cell r="A50" t="str">
            <v>Tot Sales Cost-Non-BMC</v>
          </cell>
          <cell r="D50">
            <v>1.405805</v>
          </cell>
          <cell r="E50">
            <v>1.2118</v>
          </cell>
          <cell r="H50">
            <v>1.6395E-2</v>
          </cell>
          <cell r="I50">
            <v>3.1E-2</v>
          </cell>
          <cell r="L50">
            <v>0.55479999999999996</v>
          </cell>
          <cell r="M50">
            <v>0.59419999999999995</v>
          </cell>
          <cell r="P50">
            <v>1.9769999999999999</v>
          </cell>
          <cell r="Q50">
            <v>1.837</v>
          </cell>
        </row>
        <row r="51">
          <cell r="A51" t="str">
            <v>Total Gross Profit</v>
          </cell>
          <cell r="D51">
            <v>7.6320234586200399</v>
          </cell>
          <cell r="E51">
            <v>9.7772000000000006</v>
          </cell>
          <cell r="H51">
            <v>0.35927294386317904</v>
          </cell>
          <cell r="I51">
            <v>0.45899999999999996</v>
          </cell>
          <cell r="L51">
            <v>4.3574615995230799</v>
          </cell>
          <cell r="M51">
            <v>6.2738000000000005</v>
          </cell>
          <cell r="P51">
            <v>12.348758002006299</v>
          </cell>
          <cell r="Q51">
            <v>16.510000000000002</v>
          </cell>
        </row>
        <row r="52">
          <cell r="A52" t="str">
            <v>SG&amp;A-Brand Expense</v>
          </cell>
          <cell r="D52">
            <v>4.9228772270000007</v>
          </cell>
          <cell r="E52">
            <v>5.1980000000000004</v>
          </cell>
          <cell r="H52">
            <v>0.18844577300000001</v>
          </cell>
          <cell r="I52">
            <v>0.28699999999999998</v>
          </cell>
          <cell r="L52">
            <v>1.952677</v>
          </cell>
          <cell r="M52">
            <v>1.79</v>
          </cell>
          <cell r="P52">
            <v>7.0640000000000001</v>
          </cell>
          <cell r="Q52">
            <v>7.2750000000000004</v>
          </cell>
        </row>
        <row r="53">
          <cell r="A53" t="str">
            <v>SG&amp;A-Total Non-Brand Expense</v>
          </cell>
          <cell r="D53">
            <v>0</v>
          </cell>
          <cell r="E53">
            <v>0</v>
          </cell>
          <cell r="H53">
            <v>0</v>
          </cell>
          <cell r="I53">
            <v>0</v>
          </cell>
          <cell r="L53">
            <v>0</v>
          </cell>
          <cell r="M53">
            <v>0</v>
          </cell>
          <cell r="P53">
            <v>0</v>
          </cell>
          <cell r="Q53">
            <v>0</v>
          </cell>
        </row>
        <row r="54">
          <cell r="A54" t="str">
            <v>Other Charges-Incurred without Goodwill</v>
          </cell>
          <cell r="D54">
            <v>0.91099999999999992</v>
          </cell>
          <cell r="E54">
            <v>0.52100000000000002</v>
          </cell>
          <cell r="H54">
            <v>1.9E-2</v>
          </cell>
          <cell r="I54">
            <v>0</v>
          </cell>
          <cell r="L54">
            <v>0.20399999999999999</v>
          </cell>
          <cell r="M54">
            <v>0.121</v>
          </cell>
          <cell r="P54">
            <v>1.1339999999999999</v>
          </cell>
          <cell r="Q54">
            <v>0.64200000000000002</v>
          </cell>
        </row>
        <row r="55">
          <cell r="A55" t="str">
            <v>Total H/W Royalty Expense</v>
          </cell>
          <cell r="D55">
            <v>2.4490000000000003</v>
          </cell>
          <cell r="E55">
            <v>2.343</v>
          </cell>
          <cell r="H55">
            <v>0</v>
          </cell>
          <cell r="I55">
            <v>0</v>
          </cell>
          <cell r="L55">
            <v>6.9999999999999993E-2</v>
          </cell>
          <cell r="M55">
            <v>7.0000000000000007E-2</v>
          </cell>
          <cell r="P55">
            <v>2.5190000000000001</v>
          </cell>
          <cell r="Q55">
            <v>2.4129999999999998</v>
          </cell>
        </row>
        <row r="56">
          <cell r="A56" t="str">
            <v>Total Expense</v>
          </cell>
          <cell r="D56">
            <v>8.2828772270000002</v>
          </cell>
          <cell r="E56">
            <v>8.0619999999999994</v>
          </cell>
          <cell r="H56">
            <v>0.207445773</v>
          </cell>
          <cell r="I56">
            <v>0.28699999999999998</v>
          </cell>
          <cell r="L56">
            <v>2.226677</v>
          </cell>
          <cell r="M56">
            <v>1.9810000000000001</v>
          </cell>
          <cell r="P56">
            <v>10.717000000000001</v>
          </cell>
          <cell r="Q56">
            <v>10.33</v>
          </cell>
        </row>
        <row r="57">
          <cell r="A57" t="str">
            <v>PreTax Income</v>
          </cell>
          <cell r="D57">
            <v>-0.65085376837996023</v>
          </cell>
          <cell r="E57">
            <v>1.7152000000000009</v>
          </cell>
          <cell r="H57">
            <v>0.15182717086317904</v>
          </cell>
          <cell r="I57">
            <v>0.17199999999999999</v>
          </cell>
          <cell r="L57">
            <v>2.1307845995230799</v>
          </cell>
          <cell r="M57">
            <v>4.2928000000000006</v>
          </cell>
          <cell r="P57">
            <v>1.6317580020062987</v>
          </cell>
          <cell r="Q57">
            <v>6.1800000000000015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zoomScale="90" zoomScaleNormal="90" workbookViewId="0">
      <pane xSplit="5" ySplit="5" topLeftCell="F11" activePane="bottomRight" state="frozen"/>
      <selection pane="topRight" activeCell="H1" sqref="H1"/>
      <selection pane="bottomLeft" activeCell="A4" sqref="A4"/>
      <selection pane="bottomRight" activeCell="A14" sqref="A14:XFD14"/>
    </sheetView>
  </sheetViews>
  <sheetFormatPr defaultRowHeight="12"/>
  <cols>
    <col min="1" max="1" width="11.85546875" style="3" bestFit="1" customWidth="1"/>
    <col min="2" max="2" width="12.7109375" style="3" bestFit="1" customWidth="1"/>
    <col min="3" max="3" width="15" style="3" customWidth="1"/>
    <col min="4" max="4" width="10.5703125" style="2" customWidth="1"/>
    <col min="5" max="5" width="19.5703125" style="2" customWidth="1"/>
    <col min="6" max="6" width="8.28515625" style="3" customWidth="1"/>
    <col min="7" max="7" width="11.7109375" style="2" customWidth="1"/>
    <col min="8" max="8" width="9.5703125" style="3" customWidth="1"/>
    <col min="9" max="9" width="8.7109375" style="3" customWidth="1"/>
    <col min="10" max="10" width="12" style="3" customWidth="1"/>
    <col min="11" max="11" width="7.42578125" style="3" customWidth="1"/>
    <col min="12" max="12" width="13.7109375" style="3" customWidth="1"/>
    <col min="13" max="14" width="14" style="3" customWidth="1"/>
    <col min="15" max="15" width="9" style="3" bestFit="1" customWidth="1"/>
    <col min="16" max="16" width="39.28515625" style="3" customWidth="1"/>
    <col min="17" max="16384" width="9.140625" style="3"/>
  </cols>
  <sheetData>
    <row r="1" spans="1:16" ht="28.5" customHeight="1">
      <c r="D1" s="741" t="s">
        <v>1111</v>
      </c>
    </row>
    <row r="2" spans="1:16" ht="28.5" customHeight="1">
      <c r="D2" s="742" t="s">
        <v>1112</v>
      </c>
    </row>
    <row r="3" spans="1:16" s="2" customFormat="1" ht="25.15" customHeight="1">
      <c r="A3" s="1205" t="s">
        <v>0</v>
      </c>
      <c r="B3" s="1205" t="s">
        <v>1</v>
      </c>
      <c r="C3" s="1205" t="s">
        <v>2</v>
      </c>
      <c r="D3" s="1205" t="s">
        <v>3</v>
      </c>
      <c r="E3" s="1205" t="s">
        <v>4</v>
      </c>
      <c r="F3" s="37" t="s">
        <v>493</v>
      </c>
      <c r="G3" s="1205" t="s">
        <v>6</v>
      </c>
      <c r="H3" s="1205" t="s">
        <v>7</v>
      </c>
      <c r="I3" s="1205" t="s">
        <v>8</v>
      </c>
      <c r="J3" s="1205" t="s">
        <v>9</v>
      </c>
      <c r="K3" s="1205" t="s">
        <v>10</v>
      </c>
      <c r="L3" s="1205" t="s">
        <v>11</v>
      </c>
      <c r="M3" s="1205" t="s">
        <v>12</v>
      </c>
      <c r="N3" s="1205" t="s">
        <v>13</v>
      </c>
      <c r="O3" s="1205" t="s">
        <v>14</v>
      </c>
      <c r="P3" s="1205" t="s">
        <v>15</v>
      </c>
    </row>
    <row r="4" spans="1:16" s="2" customFormat="1" ht="12.75" customHeight="1">
      <c r="A4" s="1206"/>
      <c r="B4" s="1206"/>
      <c r="C4" s="1206"/>
      <c r="D4" s="1206"/>
      <c r="E4" s="1206"/>
      <c r="F4" s="37" t="s">
        <v>16</v>
      </c>
      <c r="G4" s="1206"/>
      <c r="H4" s="1206"/>
      <c r="I4" s="1206"/>
      <c r="J4" s="1206"/>
      <c r="K4" s="1206"/>
      <c r="L4" s="1206"/>
      <c r="M4" s="1206"/>
      <c r="N4" s="1206"/>
      <c r="O4" s="1206"/>
      <c r="P4" s="1206"/>
    </row>
    <row r="5" spans="1:16" ht="18.75">
      <c r="A5" s="1203" t="s">
        <v>17</v>
      </c>
      <c r="B5" s="1203"/>
      <c r="C5" s="1203"/>
      <c r="D5" s="1203"/>
      <c r="E5" s="1203"/>
      <c r="F5" s="1203"/>
      <c r="G5" s="1203"/>
      <c r="H5" s="1203"/>
      <c r="I5" s="1203"/>
      <c r="J5" s="1203"/>
      <c r="K5" s="1203"/>
      <c r="L5" s="1203"/>
      <c r="M5" s="1203"/>
      <c r="N5" s="1203"/>
      <c r="O5" s="1203"/>
      <c r="P5" s="1203"/>
    </row>
    <row r="6" spans="1:16" ht="60.75" customHeight="1">
      <c r="A6" s="46" t="s">
        <v>18</v>
      </c>
      <c r="B6" s="5" t="s">
        <v>19</v>
      </c>
      <c r="C6" s="6" t="s">
        <v>20</v>
      </c>
      <c r="D6" s="7" t="s">
        <v>21</v>
      </c>
      <c r="E6" s="7"/>
      <c r="F6" s="8">
        <f>57+2599</f>
        <v>2656</v>
      </c>
      <c r="G6" s="7" t="s">
        <v>22</v>
      </c>
      <c r="H6" s="5" t="s">
        <v>23</v>
      </c>
      <c r="I6" s="5" t="s">
        <v>24</v>
      </c>
      <c r="J6" s="7" t="s">
        <v>25</v>
      </c>
      <c r="K6" s="5" t="s">
        <v>26</v>
      </c>
      <c r="L6" s="7" t="s">
        <v>27</v>
      </c>
      <c r="M6" s="7" t="s">
        <v>28</v>
      </c>
      <c r="N6" s="7" t="s">
        <v>29</v>
      </c>
      <c r="O6" s="5" t="s">
        <v>30</v>
      </c>
      <c r="P6" s="9" t="s">
        <v>31</v>
      </c>
    </row>
    <row r="7" spans="1:16" ht="18.75">
      <c r="A7" s="1207" t="s">
        <v>32</v>
      </c>
      <c r="B7" s="1207"/>
      <c r="C7" s="1207"/>
      <c r="D7" s="1207"/>
      <c r="E7" s="1207"/>
      <c r="F7" s="1207"/>
      <c r="G7" s="1207"/>
      <c r="H7" s="1207"/>
      <c r="I7" s="1207"/>
      <c r="J7" s="1207"/>
      <c r="K7" s="1207"/>
      <c r="L7" s="1207"/>
      <c r="M7" s="1207"/>
      <c r="N7" s="1207"/>
      <c r="O7" s="1207"/>
      <c r="P7" s="1208"/>
    </row>
    <row r="8" spans="1:16" s="14" customFormat="1" ht="70.5" customHeight="1">
      <c r="A8" s="10" t="s">
        <v>39</v>
      </c>
      <c r="B8" s="11" t="s">
        <v>40</v>
      </c>
      <c r="C8" s="12" t="s">
        <v>41</v>
      </c>
      <c r="D8" s="12" t="s">
        <v>21</v>
      </c>
      <c r="E8" s="15"/>
      <c r="F8" s="16">
        <f>57+1499</f>
        <v>1556</v>
      </c>
      <c r="G8" s="12" t="s">
        <v>42</v>
      </c>
      <c r="H8" s="11" t="s">
        <v>33</v>
      </c>
      <c r="I8" s="12" t="s">
        <v>34</v>
      </c>
      <c r="J8" s="12" t="s">
        <v>35</v>
      </c>
      <c r="K8" s="11" t="s">
        <v>36</v>
      </c>
      <c r="L8" s="17" t="s">
        <v>43</v>
      </c>
      <c r="M8" s="12" t="s">
        <v>44</v>
      </c>
      <c r="N8" s="12" t="s">
        <v>29</v>
      </c>
      <c r="O8" s="11" t="s">
        <v>45</v>
      </c>
      <c r="P8" s="18" t="s">
        <v>46</v>
      </c>
    </row>
    <row r="9" spans="1:16" s="14" customFormat="1" ht="70.5" customHeight="1">
      <c r="A9" s="10" t="s">
        <v>47</v>
      </c>
      <c r="B9" s="11" t="s">
        <v>48</v>
      </c>
      <c r="C9" s="12" t="s">
        <v>49</v>
      </c>
      <c r="D9" s="12" t="s">
        <v>21</v>
      </c>
      <c r="E9" s="19"/>
      <c r="F9" s="16">
        <f>57+2099</f>
        <v>2156</v>
      </c>
      <c r="G9" s="12" t="s">
        <v>50</v>
      </c>
      <c r="H9" s="11" t="s">
        <v>51</v>
      </c>
      <c r="I9" s="12" t="s">
        <v>34</v>
      </c>
      <c r="J9" s="12" t="s">
        <v>35</v>
      </c>
      <c r="K9" s="11" t="s">
        <v>36</v>
      </c>
      <c r="L9" s="17" t="s">
        <v>43</v>
      </c>
      <c r="M9" s="12" t="s">
        <v>44</v>
      </c>
      <c r="N9" s="12" t="s">
        <v>29</v>
      </c>
      <c r="O9" s="11" t="s">
        <v>45</v>
      </c>
      <c r="P9" s="18" t="s">
        <v>52</v>
      </c>
    </row>
    <row r="10" spans="1:16" s="14" customFormat="1" ht="70.5" customHeight="1">
      <c r="A10" s="20" t="s">
        <v>53</v>
      </c>
      <c r="B10" s="6" t="s">
        <v>54</v>
      </c>
      <c r="C10" s="6" t="s">
        <v>55</v>
      </c>
      <c r="D10" s="13" t="s">
        <v>21</v>
      </c>
      <c r="E10" s="19"/>
      <c r="F10" s="21">
        <f>57+2399</f>
        <v>2456</v>
      </c>
      <c r="G10" s="13" t="s">
        <v>50</v>
      </c>
      <c r="H10" s="6" t="s">
        <v>56</v>
      </c>
      <c r="I10" s="13" t="s">
        <v>57</v>
      </c>
      <c r="J10" s="13" t="s">
        <v>58</v>
      </c>
      <c r="K10" s="6" t="s">
        <v>36</v>
      </c>
      <c r="L10" s="22" t="s">
        <v>43</v>
      </c>
      <c r="M10" s="13" t="s">
        <v>59</v>
      </c>
      <c r="N10" s="13" t="s">
        <v>29</v>
      </c>
      <c r="O10" s="6" t="s">
        <v>45</v>
      </c>
      <c r="P10" s="23" t="s">
        <v>60</v>
      </c>
    </row>
    <row r="11" spans="1:16" ht="70.5" customHeight="1">
      <c r="A11" s="46" t="s">
        <v>61</v>
      </c>
      <c r="B11" s="5" t="s">
        <v>62</v>
      </c>
      <c r="C11" s="6" t="s">
        <v>63</v>
      </c>
      <c r="D11" s="7" t="s">
        <v>21</v>
      </c>
      <c r="E11" s="24"/>
      <c r="F11" s="8">
        <f>57+3699</f>
        <v>3756</v>
      </c>
      <c r="G11" s="7" t="s">
        <v>64</v>
      </c>
      <c r="H11" s="5" t="s">
        <v>56</v>
      </c>
      <c r="I11" s="5" t="s">
        <v>65</v>
      </c>
      <c r="J11" s="7" t="s">
        <v>66</v>
      </c>
      <c r="K11" s="7" t="s">
        <v>67</v>
      </c>
      <c r="L11" s="25" t="s">
        <v>43</v>
      </c>
      <c r="M11" s="7" t="s">
        <v>68</v>
      </c>
      <c r="N11" s="7" t="s">
        <v>29</v>
      </c>
      <c r="O11" s="5" t="s">
        <v>45</v>
      </c>
      <c r="P11" s="9" t="s">
        <v>69</v>
      </c>
    </row>
    <row r="12" spans="1:16" ht="18.75">
      <c r="A12" s="1203" t="s">
        <v>74</v>
      </c>
      <c r="B12" s="1203"/>
      <c r="C12" s="1203"/>
      <c r="D12" s="1203"/>
      <c r="E12" s="1203"/>
      <c r="F12" s="1203"/>
      <c r="G12" s="1203"/>
      <c r="H12" s="1203"/>
      <c r="I12" s="1203"/>
      <c r="J12" s="1203"/>
      <c r="K12" s="1203"/>
      <c r="L12" s="1203"/>
      <c r="M12" s="1203"/>
      <c r="N12" s="1203"/>
      <c r="O12" s="1203"/>
      <c r="P12" s="1204"/>
    </row>
    <row r="13" spans="1:16" s="14" customFormat="1" ht="60" customHeight="1">
      <c r="A13" s="20" t="s">
        <v>75</v>
      </c>
      <c r="B13" s="29" t="s">
        <v>76</v>
      </c>
      <c r="C13" s="29" t="s">
        <v>77</v>
      </c>
      <c r="D13" s="13" t="s">
        <v>78</v>
      </c>
      <c r="E13" s="13"/>
      <c r="F13" s="21">
        <f>57+1699</f>
        <v>1756</v>
      </c>
      <c r="G13" s="13" t="s">
        <v>70</v>
      </c>
      <c r="H13" s="6" t="s">
        <v>33</v>
      </c>
      <c r="I13" s="27" t="s">
        <v>72</v>
      </c>
      <c r="J13" s="13" t="s">
        <v>35</v>
      </c>
      <c r="K13" s="13" t="s">
        <v>36</v>
      </c>
      <c r="L13" s="13" t="s">
        <v>43</v>
      </c>
      <c r="M13" s="13" t="s">
        <v>37</v>
      </c>
      <c r="N13" s="13" t="s">
        <v>29</v>
      </c>
      <c r="O13" s="6" t="s">
        <v>45</v>
      </c>
      <c r="P13" s="23" t="s">
        <v>79</v>
      </c>
    </row>
    <row r="14" spans="1:16" s="14" customFormat="1" ht="69" customHeight="1">
      <c r="A14" s="20" t="s">
        <v>80</v>
      </c>
      <c r="B14" s="32" t="s">
        <v>81</v>
      </c>
      <c r="C14" s="32" t="s">
        <v>82</v>
      </c>
      <c r="D14" s="13" t="s">
        <v>83</v>
      </c>
      <c r="E14" s="13"/>
      <c r="F14" s="21">
        <f>57+2299</f>
        <v>2356</v>
      </c>
      <c r="G14" s="13" t="s">
        <v>84</v>
      </c>
      <c r="H14" s="6" t="s">
        <v>85</v>
      </c>
      <c r="I14" s="27" t="s">
        <v>57</v>
      </c>
      <c r="J14" s="13" t="s">
        <v>35</v>
      </c>
      <c r="K14" s="33" t="s">
        <v>36</v>
      </c>
      <c r="L14" s="13" t="s">
        <v>43</v>
      </c>
      <c r="M14" s="13" t="s">
        <v>86</v>
      </c>
      <c r="N14" s="13" t="s">
        <v>29</v>
      </c>
      <c r="O14" s="6" t="s">
        <v>45</v>
      </c>
      <c r="P14" s="34" t="s">
        <v>87</v>
      </c>
    </row>
    <row r="15" spans="1:16" s="14" customFormat="1" ht="69" customHeight="1">
      <c r="A15" s="20" t="s">
        <v>88</v>
      </c>
      <c r="B15" s="32" t="s">
        <v>89</v>
      </c>
      <c r="C15" s="32" t="s">
        <v>90</v>
      </c>
      <c r="D15" s="13" t="s">
        <v>91</v>
      </c>
      <c r="E15" s="13"/>
      <c r="F15" s="21">
        <f>57+3499</f>
        <v>3556</v>
      </c>
      <c r="G15" s="13" t="s">
        <v>92</v>
      </c>
      <c r="H15" s="6" t="s">
        <v>93</v>
      </c>
      <c r="I15" s="27" t="s">
        <v>57</v>
      </c>
      <c r="J15" s="13" t="s">
        <v>94</v>
      </c>
      <c r="K15" s="35" t="s">
        <v>36</v>
      </c>
      <c r="L15" s="13" t="s">
        <v>43</v>
      </c>
      <c r="M15" s="13" t="s">
        <v>95</v>
      </c>
      <c r="N15" s="13" t="s">
        <v>96</v>
      </c>
      <c r="O15" s="6" t="s">
        <v>45</v>
      </c>
      <c r="P15" s="34" t="s">
        <v>97</v>
      </c>
    </row>
    <row r="16" spans="1:16" ht="18.75">
      <c r="A16" s="1203" t="s">
        <v>98</v>
      </c>
      <c r="B16" s="1203"/>
      <c r="C16" s="1203"/>
      <c r="D16" s="1203"/>
      <c r="E16" s="1203"/>
      <c r="F16" s="1203"/>
      <c r="G16" s="1203"/>
      <c r="H16" s="1203"/>
      <c r="I16" s="1203"/>
      <c r="J16" s="1203"/>
      <c r="K16" s="1203"/>
      <c r="L16" s="1203"/>
      <c r="M16" s="1203"/>
      <c r="N16" s="1203"/>
      <c r="O16" s="1203"/>
      <c r="P16" s="1204"/>
    </row>
    <row r="17" spans="1:19" s="14" customFormat="1" ht="70.5" customHeight="1">
      <c r="A17" s="10" t="s">
        <v>99</v>
      </c>
      <c r="B17" s="11" t="s">
        <v>100</v>
      </c>
      <c r="C17" s="12" t="s">
        <v>101</v>
      </c>
      <c r="D17" s="12" t="s">
        <v>102</v>
      </c>
      <c r="E17" s="13"/>
      <c r="F17" s="16">
        <f>57+4599</f>
        <v>4656</v>
      </c>
      <c r="G17" s="12" t="s">
        <v>92</v>
      </c>
      <c r="H17" s="11" t="s">
        <v>103</v>
      </c>
      <c r="I17" s="36" t="s">
        <v>57</v>
      </c>
      <c r="J17" s="12" t="s">
        <v>94</v>
      </c>
      <c r="K17" s="12" t="s">
        <v>67</v>
      </c>
      <c r="L17" s="12" t="s">
        <v>104</v>
      </c>
      <c r="M17" s="12" t="s">
        <v>28</v>
      </c>
      <c r="N17" s="12" t="s">
        <v>105</v>
      </c>
      <c r="O17" s="12" t="s">
        <v>45</v>
      </c>
      <c r="P17" s="18" t="s">
        <v>106</v>
      </c>
    </row>
    <row r="19" spans="1:19" s="124" customFormat="1" ht="15.75">
      <c r="A19" s="120" t="s">
        <v>494</v>
      </c>
      <c r="B19" s="121"/>
      <c r="C19" s="121"/>
      <c r="D19" s="121"/>
      <c r="E19" s="121"/>
      <c r="F19" s="122"/>
      <c r="G19" s="122"/>
      <c r="H19" s="122"/>
      <c r="I19" s="122"/>
      <c r="J19" s="122"/>
      <c r="K19" s="122"/>
      <c r="L19" s="123"/>
      <c r="M19" s="123"/>
      <c r="N19" s="123"/>
      <c r="O19" s="123"/>
      <c r="P19" s="123"/>
      <c r="Q19" s="745"/>
      <c r="R19" s="745"/>
      <c r="S19" s="745"/>
    </row>
    <row r="20" spans="1:19" s="124" customFormat="1" ht="15.75">
      <c r="A20" s="121" t="s">
        <v>495</v>
      </c>
      <c r="B20" s="121"/>
      <c r="C20" s="121"/>
      <c r="D20" s="121"/>
      <c r="E20" s="121"/>
      <c r="F20" s="122"/>
      <c r="G20" s="122"/>
      <c r="H20" s="122"/>
      <c r="I20" s="122"/>
      <c r="J20" s="122"/>
      <c r="K20" s="122"/>
      <c r="L20" s="123"/>
      <c r="M20" s="123"/>
      <c r="N20" s="123"/>
      <c r="O20" s="123"/>
      <c r="P20" s="123"/>
      <c r="Q20" s="745"/>
      <c r="R20" s="745"/>
      <c r="S20" s="745"/>
    </row>
    <row r="21" spans="1:19" s="124" customFormat="1" ht="15.75">
      <c r="A21" s="121" t="s">
        <v>496</v>
      </c>
      <c r="B21" s="121"/>
      <c r="C21" s="121"/>
      <c r="D21" s="121"/>
      <c r="E21" s="121"/>
      <c r="F21" s="122"/>
      <c r="G21" s="122"/>
      <c r="H21" s="122"/>
      <c r="I21" s="122"/>
      <c r="J21" s="122"/>
      <c r="K21" s="122"/>
      <c r="L21" s="123"/>
      <c r="M21" s="123"/>
      <c r="N21" s="123"/>
      <c r="O21" s="123"/>
      <c r="P21" s="123"/>
      <c r="Q21" s="745"/>
      <c r="R21" s="745"/>
      <c r="S21" s="745"/>
    </row>
    <row r="22" spans="1:19" s="124" customFormat="1" ht="15.75">
      <c r="A22" s="121" t="s">
        <v>497</v>
      </c>
      <c r="B22" s="121"/>
      <c r="C22" s="121"/>
      <c r="D22" s="121"/>
      <c r="E22" s="121"/>
      <c r="F22" s="122"/>
      <c r="G22" s="122"/>
      <c r="H22" s="122"/>
      <c r="I22" s="122"/>
      <c r="J22" s="122"/>
      <c r="K22" s="122"/>
      <c r="L22" s="123"/>
      <c r="M22" s="123"/>
      <c r="N22" s="123"/>
      <c r="O22" s="123"/>
      <c r="P22" s="123"/>
      <c r="Q22" s="745"/>
      <c r="R22" s="745"/>
      <c r="S22" s="745"/>
    </row>
    <row r="23" spans="1:19" s="124" customFormat="1" ht="15.75">
      <c r="A23" s="121" t="s">
        <v>498</v>
      </c>
      <c r="B23" s="121"/>
      <c r="C23" s="121"/>
      <c r="D23" s="121"/>
      <c r="E23" s="121"/>
      <c r="F23" s="122"/>
      <c r="G23" s="122"/>
      <c r="H23" s="122"/>
      <c r="I23" s="122"/>
      <c r="J23" s="122"/>
      <c r="K23" s="122"/>
      <c r="L23" s="123"/>
      <c r="M23" s="123"/>
      <c r="N23" s="123"/>
      <c r="O23" s="123"/>
      <c r="P23" s="123"/>
      <c r="Q23" s="745"/>
      <c r="R23" s="745"/>
      <c r="S23" s="745"/>
    </row>
    <row r="24" spans="1:19" s="124" customFormat="1" ht="15.75">
      <c r="A24" s="121" t="s">
        <v>1254</v>
      </c>
      <c r="B24" s="121"/>
      <c r="C24" s="121"/>
      <c r="D24" s="121"/>
      <c r="E24" s="121"/>
      <c r="F24" s="122"/>
      <c r="G24" s="122"/>
      <c r="H24" s="122"/>
      <c r="I24" s="122"/>
      <c r="J24" s="122"/>
      <c r="K24" s="122"/>
      <c r="L24" s="123"/>
      <c r="M24" s="123"/>
      <c r="N24" s="123"/>
      <c r="O24" s="123"/>
      <c r="P24" s="123"/>
      <c r="Q24" s="745"/>
      <c r="R24" s="745"/>
      <c r="S24" s="745"/>
    </row>
    <row r="25" spans="1:19" s="124" customFormat="1" ht="15.75">
      <c r="A25" s="121" t="s">
        <v>500</v>
      </c>
      <c r="B25" s="121"/>
      <c r="C25" s="121"/>
      <c r="D25" s="121"/>
      <c r="E25" s="121"/>
      <c r="F25" s="122"/>
      <c r="G25" s="122"/>
      <c r="H25" s="122"/>
      <c r="I25" s="122"/>
      <c r="J25" s="122"/>
      <c r="K25" s="122"/>
      <c r="L25" s="123"/>
      <c r="M25" s="123"/>
      <c r="N25" s="123"/>
      <c r="O25" s="123"/>
      <c r="P25" s="123"/>
      <c r="Q25" s="745"/>
      <c r="R25" s="745"/>
      <c r="S25" s="745"/>
    </row>
    <row r="26" spans="1:19" s="124" customFormat="1" ht="15.75">
      <c r="A26" s="121" t="s">
        <v>501</v>
      </c>
      <c r="B26" s="121"/>
      <c r="C26" s="121"/>
      <c r="D26" s="121"/>
      <c r="E26" s="121"/>
      <c r="F26" s="122"/>
      <c r="G26" s="122"/>
      <c r="H26" s="122"/>
      <c r="I26" s="122"/>
      <c r="J26" s="122"/>
      <c r="K26" s="122"/>
      <c r="L26" s="123"/>
      <c r="M26" s="123"/>
      <c r="N26" s="123"/>
      <c r="O26" s="123"/>
      <c r="P26" s="123"/>
      <c r="Q26" s="745"/>
      <c r="R26" s="745"/>
      <c r="S26" s="745"/>
    </row>
    <row r="27" spans="1:19" s="124" customFormat="1" ht="15.75">
      <c r="A27" s="121" t="s">
        <v>502</v>
      </c>
      <c r="B27" s="121"/>
      <c r="C27" s="121"/>
      <c r="D27" s="121"/>
      <c r="E27" s="121"/>
      <c r="F27" s="122"/>
      <c r="G27" s="122"/>
      <c r="H27" s="122"/>
      <c r="I27" s="122"/>
      <c r="J27" s="122"/>
      <c r="K27" s="122"/>
      <c r="L27" s="123"/>
      <c r="M27" s="123"/>
      <c r="N27" s="123"/>
      <c r="O27" s="123"/>
      <c r="P27" s="123"/>
      <c r="Q27" s="745"/>
      <c r="R27" s="745"/>
      <c r="S27" s="745"/>
    </row>
    <row r="28" spans="1:19" s="124" customFormat="1" ht="15.75">
      <c r="A28" s="121" t="s">
        <v>503</v>
      </c>
      <c r="B28" s="121"/>
      <c r="C28" s="121"/>
      <c r="D28" s="121"/>
      <c r="E28" s="121"/>
      <c r="F28" s="122"/>
      <c r="G28" s="122"/>
      <c r="H28" s="122"/>
      <c r="I28" s="122"/>
      <c r="J28" s="122"/>
      <c r="K28" s="122"/>
      <c r="L28" s="123"/>
      <c r="M28" s="123"/>
      <c r="N28" s="123"/>
      <c r="O28" s="123"/>
      <c r="P28" s="123"/>
      <c r="Q28" s="745"/>
      <c r="R28" s="745"/>
      <c r="S28" s="745"/>
    </row>
    <row r="29" spans="1:19" s="124" customFormat="1" ht="15.75">
      <c r="A29" s="121" t="s">
        <v>504</v>
      </c>
      <c r="B29" s="121"/>
      <c r="C29" s="121"/>
      <c r="D29" s="121"/>
      <c r="E29" s="121"/>
      <c r="F29" s="122"/>
      <c r="G29" s="123"/>
      <c r="H29" s="123"/>
      <c r="I29" s="123"/>
      <c r="J29" s="123"/>
      <c r="K29" s="123"/>
      <c r="L29" s="123"/>
      <c r="M29" s="123"/>
      <c r="N29" s="123"/>
      <c r="O29" s="123"/>
      <c r="P29" s="123"/>
      <c r="Q29" s="745"/>
      <c r="R29" s="745"/>
      <c r="S29" s="745"/>
    </row>
  </sheetData>
  <mergeCells count="19">
    <mergeCell ref="E3:E4"/>
    <mergeCell ref="G3:G4"/>
    <mergeCell ref="A12:P12"/>
    <mergeCell ref="A16:P16"/>
    <mergeCell ref="N3:N4"/>
    <mergeCell ref="O3:O4"/>
    <mergeCell ref="P3:P4"/>
    <mergeCell ref="A5:P5"/>
    <mergeCell ref="A7:P7"/>
    <mergeCell ref="H3:H4"/>
    <mergeCell ref="I3:I4"/>
    <mergeCell ref="J3:J4"/>
    <mergeCell ref="K3:K4"/>
    <mergeCell ref="L3:L4"/>
    <mergeCell ref="M3:M4"/>
    <mergeCell ref="A3:A4"/>
    <mergeCell ref="B3:B4"/>
    <mergeCell ref="C3:C4"/>
    <mergeCell ref="D3:D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85"/>
  <sheetViews>
    <sheetView showGridLines="0" view="pageBreakPreview" topLeftCell="A49" zoomScale="55" zoomScaleNormal="100" zoomScaleSheetLayoutView="55" workbookViewId="0">
      <selection activeCell="A65" sqref="A65:XFD75"/>
    </sheetView>
  </sheetViews>
  <sheetFormatPr defaultColWidth="9.140625" defaultRowHeight="23.25"/>
  <cols>
    <col min="1" max="1" width="9.140625" style="600"/>
    <col min="2" max="2" width="47.85546875" style="600" customWidth="1"/>
    <col min="3" max="4" width="45.140625" style="600" customWidth="1"/>
    <col min="5" max="5" width="46.85546875" style="600" customWidth="1"/>
    <col min="6" max="6" width="47" style="600" customWidth="1"/>
    <col min="7" max="7" width="9.140625" style="600" customWidth="1"/>
    <col min="8" max="12" width="9.140625" style="600"/>
    <col min="13" max="13" width="9.140625" style="600" customWidth="1"/>
    <col min="14" max="16384" width="9.140625" style="600"/>
  </cols>
  <sheetData>
    <row r="2" spans="1:6" ht="28.5">
      <c r="C2" s="601" t="s">
        <v>1111</v>
      </c>
    </row>
    <row r="3" spans="1:6" ht="28.5">
      <c r="C3" s="602" t="s">
        <v>1112</v>
      </c>
    </row>
    <row r="6" spans="1:6" ht="26.25">
      <c r="B6" s="1625" t="s">
        <v>1165</v>
      </c>
      <c r="C6" s="1625"/>
      <c r="E6" s="1626" t="s">
        <v>1166</v>
      </c>
      <c r="F6" s="1626"/>
    </row>
    <row r="7" spans="1:6">
      <c r="B7" s="1627"/>
      <c r="C7" s="1627"/>
      <c r="D7" s="615"/>
      <c r="E7" s="1627"/>
      <c r="F7" s="1627"/>
    </row>
    <row r="8" spans="1:6">
      <c r="E8"/>
    </row>
    <row r="10" spans="1:6" ht="67.5" customHeight="1"/>
    <row r="11" spans="1:6">
      <c r="B11"/>
    </row>
    <row r="12" spans="1:6" ht="30.75" customHeight="1">
      <c r="C12" s="637"/>
      <c r="D12" s="637"/>
    </row>
    <row r="15" spans="1:6">
      <c r="A15" s="606"/>
      <c r="B15" s="1628" t="s">
        <v>1167</v>
      </c>
    </row>
    <row r="16" spans="1:6">
      <c r="A16" s="606"/>
      <c r="B16" s="1628"/>
      <c r="C16" s="614" t="s">
        <v>1168</v>
      </c>
      <c r="D16" s="614"/>
      <c r="E16" s="638" t="s">
        <v>1169</v>
      </c>
      <c r="F16" s="639"/>
    </row>
    <row r="17" spans="1:9">
      <c r="A17" s="607"/>
      <c r="B17" s="607" t="s">
        <v>1119</v>
      </c>
      <c r="C17" s="607" t="s">
        <v>1119</v>
      </c>
      <c r="D17" s="607"/>
      <c r="E17" s="640" t="s">
        <v>1119</v>
      </c>
      <c r="F17" s="640"/>
    </row>
    <row r="18" spans="1:9">
      <c r="A18" s="617"/>
      <c r="B18" s="600" t="s">
        <v>1170</v>
      </c>
      <c r="C18" s="600" t="s">
        <v>1171</v>
      </c>
      <c r="E18" s="600" t="s">
        <v>1172</v>
      </c>
      <c r="F18" s="608"/>
    </row>
    <row r="19" spans="1:9">
      <c r="A19" s="625"/>
      <c r="B19" s="600" t="s">
        <v>6</v>
      </c>
      <c r="C19" s="600" t="s">
        <v>6</v>
      </c>
      <c r="E19" s="600" t="s">
        <v>6</v>
      </c>
      <c r="F19" s="608"/>
    </row>
    <row r="20" spans="1:9" ht="21" customHeight="1">
      <c r="A20" s="625"/>
      <c r="B20" s="600" t="s">
        <v>1121</v>
      </c>
      <c r="C20" s="600" t="s">
        <v>1140</v>
      </c>
      <c r="E20" s="641" t="s">
        <v>1173</v>
      </c>
      <c r="F20" s="608"/>
    </row>
    <row r="21" spans="1:9" ht="46.5" customHeight="1">
      <c r="A21" s="625"/>
      <c r="B21" s="642" t="s">
        <v>1174</v>
      </c>
      <c r="C21" s="642" t="s">
        <v>1174</v>
      </c>
      <c r="D21" s="643"/>
      <c r="E21" s="641" t="s">
        <v>1174</v>
      </c>
    </row>
    <row r="22" spans="1:9" ht="26.25">
      <c r="A22" s="625"/>
      <c r="B22" s="600" t="s">
        <v>1175</v>
      </c>
      <c r="C22" s="600" t="s">
        <v>1175</v>
      </c>
      <c r="E22" s="641" t="s">
        <v>1176</v>
      </c>
    </row>
    <row r="23" spans="1:9" ht="26.25" customHeight="1">
      <c r="A23" s="625"/>
      <c r="B23" s="600" t="s">
        <v>1122</v>
      </c>
      <c r="C23" s="600" t="s">
        <v>1177</v>
      </c>
      <c r="E23" s="641" t="s">
        <v>1177</v>
      </c>
    </row>
    <row r="24" spans="1:9">
      <c r="A24" s="625"/>
      <c r="B24" s="600" t="s">
        <v>1178</v>
      </c>
      <c r="C24" s="600" t="s">
        <v>1178</v>
      </c>
      <c r="E24" s="644" t="s">
        <v>1179</v>
      </c>
    </row>
    <row r="25" spans="1:9" s="614" customFormat="1" ht="23.45" customHeight="1">
      <c r="A25" s="623"/>
      <c r="B25" s="613"/>
      <c r="C25" s="613"/>
      <c r="D25" s="623"/>
      <c r="F25" s="613"/>
      <c r="H25" s="613"/>
      <c r="I25" s="613"/>
    </row>
    <row r="26" spans="1:9" s="614" customFormat="1">
      <c r="A26" s="610"/>
      <c r="B26" s="610">
        <v>4446</v>
      </c>
      <c r="C26" s="610">
        <v>5346</v>
      </c>
      <c r="D26" s="610"/>
      <c r="E26" s="610">
        <v>5986</v>
      </c>
      <c r="F26" s="610"/>
    </row>
    <row r="27" spans="1:9" s="614" customFormat="1">
      <c r="A27" s="610"/>
      <c r="B27" s="610"/>
      <c r="C27" s="610"/>
      <c r="D27" s="610"/>
      <c r="E27" s="610"/>
      <c r="F27" s="610"/>
    </row>
    <row r="28" spans="1:9" s="614" customFormat="1">
      <c r="A28" s="610"/>
      <c r="B28" s="610"/>
      <c r="C28" s="610"/>
      <c r="D28" s="610"/>
      <c r="E28" s="610"/>
      <c r="F28" s="610"/>
    </row>
    <row r="29" spans="1:9" s="614" customFormat="1">
      <c r="A29" s="610"/>
      <c r="B29" s="610"/>
      <c r="C29" s="610"/>
      <c r="D29" s="610"/>
      <c r="E29" s="610"/>
      <c r="F29" s="610"/>
    </row>
    <row r="30" spans="1:9" s="614" customFormat="1">
      <c r="A30" s="610"/>
      <c r="B30" s="610"/>
      <c r="C30" s="610"/>
      <c r="D30" s="610"/>
      <c r="E30" s="610"/>
      <c r="F30" s="610"/>
    </row>
    <row r="31" spans="1:9" s="614" customFormat="1">
      <c r="A31" s="610"/>
      <c r="B31" s="610"/>
      <c r="C31" s="610"/>
      <c r="D31" s="610"/>
      <c r="E31" s="610"/>
      <c r="F31" s="610"/>
    </row>
    <row r="32" spans="1:9" s="614" customFormat="1" ht="46.5" customHeight="1">
      <c r="A32" s="610"/>
      <c r="B32" s="1624" t="s">
        <v>1180</v>
      </c>
      <c r="C32" s="1624"/>
      <c r="D32" s="1624"/>
      <c r="E32" s="610"/>
      <c r="F32" s="610"/>
    </row>
    <row r="33" spans="2:11">
      <c r="E33" s="618"/>
      <c r="F33" s="618"/>
    </row>
    <row r="34" spans="2:11">
      <c r="B34" s="619"/>
      <c r="C34" s="619"/>
      <c r="D34" s="619"/>
      <c r="E34" s="620"/>
      <c r="F34" s="620"/>
    </row>
    <row r="35" spans="2:11">
      <c r="B35"/>
      <c r="C35"/>
      <c r="E35" s="620"/>
      <c r="F35" s="620"/>
    </row>
    <row r="36" spans="2:11">
      <c r="B36" s="619"/>
      <c r="C36" s="619"/>
      <c r="E36" s="620"/>
      <c r="F36" s="620"/>
    </row>
    <row r="37" spans="2:11">
      <c r="B37" s="619"/>
      <c r="C37" s="619"/>
      <c r="E37" s="620"/>
      <c r="F37" s="620"/>
    </row>
    <row r="38" spans="2:11">
      <c r="B38" s="619"/>
      <c r="C38" s="619"/>
      <c r="E38" s="620"/>
      <c r="F38" s="620"/>
    </row>
    <row r="39" spans="2:11">
      <c r="B39" s="619"/>
      <c r="C39" s="619"/>
      <c r="E39" s="620"/>
      <c r="F39" s="620"/>
    </row>
    <row r="40" spans="2:11">
      <c r="E40" s="620"/>
      <c r="F40" s="620"/>
    </row>
    <row r="41" spans="2:11">
      <c r="D41" s="619"/>
      <c r="E41" s="606"/>
      <c r="F41" s="620"/>
      <c r="H41" s="621"/>
    </row>
    <row r="42" spans="2:11">
      <c r="B42" s="606" t="s">
        <v>1181</v>
      </c>
      <c r="C42" s="606" t="s">
        <v>1181</v>
      </c>
      <c r="D42" s="606" t="s">
        <v>1182</v>
      </c>
      <c r="E42" s="606"/>
      <c r="F42" s="620"/>
      <c r="H42" s="621"/>
    </row>
    <row r="43" spans="2:11">
      <c r="B43" s="606" t="s">
        <v>1183</v>
      </c>
      <c r="C43" s="606" t="s">
        <v>1184</v>
      </c>
      <c r="D43" s="606" t="s">
        <v>1185</v>
      </c>
      <c r="E43" s="606"/>
      <c r="F43" s="620"/>
      <c r="H43" s="621"/>
    </row>
    <row r="44" spans="2:11">
      <c r="B44" s="607" t="s">
        <v>1119</v>
      </c>
      <c r="C44" s="607" t="s">
        <v>1119</v>
      </c>
      <c r="D44" s="607" t="s">
        <v>1119</v>
      </c>
      <c r="E44" s="606"/>
      <c r="F44" s="620"/>
      <c r="H44" s="621"/>
    </row>
    <row r="45" spans="2:11" ht="26.25" customHeight="1">
      <c r="B45" s="608" t="s">
        <v>1186</v>
      </c>
      <c r="C45" s="608" t="s">
        <v>1186</v>
      </c>
      <c r="D45" s="608" t="s">
        <v>1187</v>
      </c>
      <c r="E45" s="606"/>
      <c r="F45" s="606"/>
      <c r="G45" s="622"/>
      <c r="H45" s="621"/>
      <c r="I45" s="622"/>
      <c r="J45" s="622"/>
      <c r="K45" s="622"/>
    </row>
    <row r="46" spans="2:11" ht="26.25" customHeight="1">
      <c r="B46" s="608" t="s">
        <v>6</v>
      </c>
      <c r="C46" s="608" t="s">
        <v>6</v>
      </c>
      <c r="D46" s="608" t="s">
        <v>6</v>
      </c>
      <c r="E46" s="606"/>
      <c r="F46" s="606"/>
      <c r="G46" s="622"/>
      <c r="H46" s="621"/>
      <c r="I46" s="622"/>
      <c r="J46" s="622"/>
      <c r="K46" s="622"/>
    </row>
    <row r="47" spans="2:11">
      <c r="B47" s="608" t="s">
        <v>1173</v>
      </c>
      <c r="C47" s="608" t="s">
        <v>1173</v>
      </c>
      <c r="D47" s="608" t="s">
        <v>1188</v>
      </c>
      <c r="E47" s="606"/>
      <c r="F47" s="606"/>
      <c r="G47" s="622"/>
      <c r="H47" s="621"/>
      <c r="I47" s="622"/>
      <c r="J47" s="622"/>
      <c r="K47" s="622"/>
    </row>
    <row r="48" spans="2:11" ht="46.5">
      <c r="B48" s="608" t="s">
        <v>1189</v>
      </c>
      <c r="C48" s="608" t="s">
        <v>1189</v>
      </c>
      <c r="D48" s="608" t="s">
        <v>1189</v>
      </c>
      <c r="E48" s="607"/>
      <c r="F48" s="607"/>
      <c r="G48" s="622"/>
      <c r="H48" s="621"/>
      <c r="I48" s="622"/>
      <c r="J48" s="622"/>
      <c r="K48" s="622"/>
    </row>
    <row r="49" spans="2:11" ht="27.75" customHeight="1">
      <c r="B49" s="608" t="s">
        <v>1190</v>
      </c>
      <c r="C49" s="608" t="s">
        <v>1191</v>
      </c>
      <c r="D49" s="608" t="s">
        <v>1192</v>
      </c>
      <c r="F49" s="608"/>
      <c r="G49" s="622"/>
      <c r="H49" s="621"/>
      <c r="I49" s="622"/>
      <c r="J49" s="622"/>
      <c r="K49" s="622"/>
    </row>
    <row r="50" spans="2:11" ht="49.5" customHeight="1">
      <c r="B50" s="608" t="s">
        <v>1193</v>
      </c>
      <c r="C50" s="608" t="s">
        <v>1194</v>
      </c>
      <c r="D50" s="608" t="s">
        <v>1195</v>
      </c>
      <c r="F50" s="608"/>
      <c r="G50" s="622"/>
      <c r="H50" s="621"/>
      <c r="I50" s="622"/>
      <c r="J50" s="622"/>
      <c r="K50" s="622"/>
    </row>
    <row r="51" spans="2:11" ht="48" customHeight="1">
      <c r="B51" s="608" t="s">
        <v>1196</v>
      </c>
      <c r="C51" s="608" t="s">
        <v>1196</v>
      </c>
      <c r="D51" s="608" t="s">
        <v>1196</v>
      </c>
      <c r="F51" s="608"/>
      <c r="G51" s="622"/>
      <c r="H51" s="621"/>
      <c r="I51" s="622"/>
      <c r="J51" s="622"/>
      <c r="K51" s="622"/>
    </row>
    <row r="52" spans="2:11" ht="39.75" customHeight="1">
      <c r="B52" s="608"/>
      <c r="C52" s="608"/>
      <c r="D52" s="608"/>
      <c r="F52" s="608"/>
      <c r="G52" s="622"/>
      <c r="H52" s="621"/>
      <c r="I52" s="622"/>
      <c r="J52" s="622"/>
      <c r="K52" s="622"/>
    </row>
    <row r="53" spans="2:11">
      <c r="B53" s="623" t="s">
        <v>1151</v>
      </c>
      <c r="C53" s="623" t="s">
        <v>1151</v>
      </c>
      <c r="D53" s="623" t="s">
        <v>1151</v>
      </c>
      <c r="F53" s="608"/>
      <c r="G53" s="622"/>
      <c r="H53" s="621"/>
      <c r="I53" s="622"/>
      <c r="J53" s="622"/>
      <c r="K53" s="622"/>
    </row>
    <row r="54" spans="2:11">
      <c r="B54" s="610">
        <v>7276</v>
      </c>
      <c r="C54" s="610">
        <v>8126</v>
      </c>
      <c r="D54" s="610">
        <v>8916</v>
      </c>
      <c r="F54" s="608"/>
      <c r="G54" s="622"/>
      <c r="H54" s="621"/>
      <c r="I54" s="622"/>
      <c r="J54" s="622"/>
      <c r="K54" s="622"/>
    </row>
    <row r="55" spans="2:11">
      <c r="B55" s="610"/>
      <c r="C55" s="610"/>
      <c r="D55" s="641"/>
      <c r="F55" s="608"/>
      <c r="G55" s="622"/>
      <c r="H55" s="622"/>
      <c r="I55" s="622"/>
      <c r="J55" s="622"/>
      <c r="K55" s="622"/>
    </row>
    <row r="56" spans="2:11">
      <c r="B56" s="641"/>
      <c r="C56" s="608"/>
      <c r="D56" s="641"/>
      <c r="F56" s="608"/>
      <c r="G56" s="622"/>
      <c r="H56" s="622"/>
      <c r="I56" s="622"/>
      <c r="J56" s="622"/>
      <c r="K56" s="622"/>
    </row>
    <row r="57" spans="2:11">
      <c r="B57" s="641"/>
      <c r="C57" s="608"/>
      <c r="D57" s="641"/>
      <c r="F57" s="608"/>
      <c r="G57" s="622"/>
      <c r="H57" s="622"/>
      <c r="I57" s="622"/>
      <c r="J57" s="622"/>
      <c r="K57" s="622"/>
    </row>
    <row r="58" spans="2:11">
      <c r="B58" s="641"/>
      <c r="C58" s="608"/>
      <c r="D58" s="641"/>
      <c r="F58" s="608"/>
      <c r="G58" s="622"/>
      <c r="H58" s="622"/>
      <c r="I58" s="622"/>
      <c r="J58" s="622"/>
      <c r="K58" s="622"/>
    </row>
    <row r="59" spans="2:11">
      <c r="B59" s="645"/>
      <c r="C59" s="623"/>
      <c r="D59" s="645"/>
      <c r="F59" s="623"/>
      <c r="G59" s="622"/>
      <c r="H59" s="622"/>
      <c r="I59" s="622"/>
      <c r="J59" s="622"/>
      <c r="K59" s="622"/>
    </row>
    <row r="60" spans="2:11">
      <c r="B60" s="646"/>
      <c r="C60" s="610"/>
      <c r="D60" s="647"/>
      <c r="E60" s="610"/>
      <c r="F60" s="610"/>
      <c r="G60" s="622"/>
      <c r="H60" s="622"/>
      <c r="I60" s="622"/>
      <c r="J60" s="622"/>
      <c r="K60" s="622"/>
    </row>
    <row r="62" spans="2:11">
      <c r="B62" s="608"/>
      <c r="C62" s="608"/>
      <c r="D62" s="608"/>
      <c r="E62" s="608"/>
      <c r="F62" s="608"/>
    </row>
    <row r="63" spans="2:11">
      <c r="B63" s="626"/>
    </row>
    <row r="64" spans="2:11">
      <c r="B64" s="625"/>
    </row>
    <row r="65" spans="1:18">
      <c r="A65" s="627" t="s">
        <v>494</v>
      </c>
      <c r="B65" s="628"/>
      <c r="C65" s="628"/>
      <c r="D65" s="628"/>
      <c r="E65" s="628"/>
      <c r="F65" s="629"/>
      <c r="G65" s="629"/>
      <c r="H65" s="629"/>
      <c r="I65" s="629"/>
      <c r="J65" s="629"/>
      <c r="K65" s="629"/>
      <c r="L65" s="630"/>
      <c r="M65" s="630"/>
      <c r="N65" s="631"/>
      <c r="O65" s="631"/>
      <c r="P65" s="631"/>
      <c r="Q65" s="631"/>
      <c r="R65" s="631"/>
    </row>
    <row r="66" spans="1:18">
      <c r="A66" s="628" t="s">
        <v>495</v>
      </c>
      <c r="B66" s="628"/>
      <c r="C66" s="628"/>
      <c r="D66" s="628"/>
      <c r="E66" s="628"/>
      <c r="F66" s="629"/>
      <c r="G66" s="629"/>
      <c r="H66" s="629"/>
      <c r="I66" s="629"/>
      <c r="J66" s="629"/>
      <c r="K66" s="629"/>
      <c r="L66" s="630"/>
      <c r="M66" s="630"/>
      <c r="N66" s="631"/>
      <c r="O66" s="631"/>
      <c r="P66" s="631"/>
      <c r="Q66" s="631"/>
      <c r="R66" s="631"/>
    </row>
    <row r="67" spans="1:18">
      <c r="A67" s="628" t="s">
        <v>496</v>
      </c>
      <c r="B67" s="628"/>
      <c r="C67" s="628"/>
      <c r="D67" s="628"/>
      <c r="E67" s="628"/>
      <c r="F67" s="629"/>
      <c r="G67" s="629"/>
      <c r="H67" s="629"/>
      <c r="I67" s="629"/>
      <c r="J67" s="629"/>
      <c r="K67" s="629"/>
      <c r="L67" s="630"/>
      <c r="M67" s="630"/>
      <c r="N67" s="631"/>
      <c r="O67" s="631"/>
      <c r="P67" s="631"/>
      <c r="Q67" s="631"/>
      <c r="R67" s="631"/>
    </row>
    <row r="68" spans="1:18">
      <c r="A68" s="628" t="s">
        <v>497</v>
      </c>
      <c r="B68" s="628"/>
      <c r="C68" s="628"/>
      <c r="D68" s="628"/>
      <c r="E68" s="628"/>
      <c r="F68" s="629"/>
      <c r="G68" s="629"/>
      <c r="H68" s="629"/>
      <c r="I68" s="629"/>
      <c r="J68" s="629"/>
      <c r="K68" s="629"/>
      <c r="L68" s="630"/>
      <c r="M68" s="630"/>
      <c r="N68" s="631"/>
      <c r="O68" s="631"/>
      <c r="P68" s="631"/>
      <c r="Q68" s="631"/>
      <c r="R68" s="631"/>
    </row>
    <row r="69" spans="1:18">
      <c r="A69" s="628" t="s">
        <v>498</v>
      </c>
      <c r="B69" s="628"/>
      <c r="C69" s="628"/>
      <c r="D69" s="628"/>
      <c r="E69" s="628"/>
      <c r="F69" s="629"/>
      <c r="G69" s="629"/>
      <c r="H69" s="629"/>
      <c r="I69" s="629"/>
      <c r="J69" s="629"/>
      <c r="K69" s="629"/>
      <c r="L69" s="630"/>
      <c r="M69" s="630"/>
      <c r="N69" s="631"/>
      <c r="O69" s="631"/>
      <c r="P69" s="631"/>
      <c r="Q69" s="631"/>
      <c r="R69" s="631"/>
    </row>
    <row r="70" spans="1:18">
      <c r="A70" s="628" t="s">
        <v>499</v>
      </c>
      <c r="B70" s="628"/>
      <c r="C70" s="628"/>
      <c r="D70" s="628"/>
      <c r="E70" s="628"/>
      <c r="F70" s="629"/>
      <c r="G70" s="629"/>
      <c r="H70" s="629"/>
      <c r="I70" s="629"/>
      <c r="J70" s="629"/>
      <c r="K70" s="629"/>
      <c r="L70" s="630"/>
      <c r="M70" s="630"/>
      <c r="N70" s="631"/>
      <c r="O70" s="631"/>
      <c r="P70" s="631"/>
      <c r="Q70" s="631"/>
      <c r="R70" s="631"/>
    </row>
    <row r="71" spans="1:18">
      <c r="A71" s="628" t="s">
        <v>500</v>
      </c>
      <c r="B71" s="628"/>
      <c r="C71" s="628"/>
      <c r="D71" s="628"/>
      <c r="E71" s="628"/>
      <c r="F71" s="629"/>
      <c r="G71" s="629"/>
      <c r="H71" s="629"/>
      <c r="I71" s="629"/>
      <c r="J71" s="629"/>
      <c r="K71" s="629"/>
      <c r="L71" s="630"/>
      <c r="M71" s="630"/>
      <c r="N71" s="631"/>
      <c r="O71" s="631"/>
      <c r="P71" s="631"/>
      <c r="Q71" s="631"/>
      <c r="R71" s="631"/>
    </row>
    <row r="72" spans="1:18">
      <c r="A72" s="628" t="s">
        <v>501</v>
      </c>
      <c r="B72" s="628"/>
      <c r="C72" s="628"/>
      <c r="D72" s="628"/>
      <c r="E72" s="628"/>
      <c r="F72" s="629"/>
      <c r="G72" s="629"/>
      <c r="H72" s="629"/>
      <c r="I72" s="629"/>
      <c r="J72" s="629"/>
      <c r="K72" s="629"/>
      <c r="L72" s="630"/>
      <c r="M72" s="630"/>
      <c r="N72" s="631"/>
      <c r="O72" s="631"/>
      <c r="P72" s="631"/>
      <c r="Q72" s="631"/>
      <c r="R72" s="631"/>
    </row>
    <row r="73" spans="1:18">
      <c r="A73" s="628" t="s">
        <v>502</v>
      </c>
      <c r="B73" s="628"/>
      <c r="C73" s="628"/>
      <c r="D73" s="628"/>
      <c r="E73" s="628"/>
      <c r="F73" s="629"/>
      <c r="G73" s="629"/>
      <c r="H73" s="629"/>
      <c r="I73" s="629"/>
      <c r="J73" s="629"/>
      <c r="K73" s="629"/>
      <c r="L73" s="630"/>
      <c r="M73" s="630"/>
      <c r="N73" s="631"/>
      <c r="O73" s="631"/>
      <c r="P73" s="631"/>
      <c r="Q73" s="631"/>
      <c r="R73" s="631"/>
    </row>
    <row r="74" spans="1:18">
      <c r="A74" s="628" t="s">
        <v>503</v>
      </c>
      <c r="B74" s="628"/>
      <c r="C74" s="628"/>
      <c r="D74" s="628"/>
      <c r="E74" s="628"/>
      <c r="F74" s="629"/>
      <c r="G74" s="629"/>
      <c r="H74" s="629"/>
      <c r="I74" s="629"/>
      <c r="J74" s="629"/>
      <c r="K74" s="629"/>
      <c r="L74" s="630"/>
      <c r="M74" s="630"/>
      <c r="N74" s="631"/>
      <c r="O74" s="631"/>
      <c r="P74" s="631"/>
      <c r="Q74" s="631"/>
      <c r="R74" s="631"/>
    </row>
    <row r="75" spans="1:18">
      <c r="A75" s="628" t="s">
        <v>504</v>
      </c>
      <c r="B75" s="628"/>
      <c r="C75" s="628"/>
      <c r="D75" s="628"/>
      <c r="E75" s="628"/>
      <c r="F75" s="629"/>
      <c r="G75" s="630"/>
      <c r="H75" s="630"/>
      <c r="I75" s="630"/>
      <c r="J75" s="630"/>
      <c r="K75" s="630"/>
      <c r="L75" s="630"/>
      <c r="M75" s="630"/>
      <c r="N75" s="632"/>
    </row>
    <row r="76" spans="1:18">
      <c r="B76" s="633"/>
    </row>
    <row r="77" spans="1:18">
      <c r="B77" s="633"/>
    </row>
    <row r="78" spans="1:18">
      <c r="B78" s="633"/>
    </row>
    <row r="79" spans="1:18">
      <c r="B79" s="633"/>
    </row>
    <row r="80" spans="1:18">
      <c r="B80" s="633"/>
    </row>
    <row r="81" spans="2:2">
      <c r="B81" s="634"/>
    </row>
    <row r="82" spans="2:2">
      <c r="B82" s="635"/>
    </row>
    <row r="83" spans="2:2">
      <c r="B83" s="633"/>
    </row>
    <row r="84" spans="2:2">
      <c r="B84" s="636"/>
    </row>
    <row r="85" spans="2:2">
      <c r="B85" s="625"/>
    </row>
  </sheetData>
  <mergeCells count="6">
    <mergeCell ref="B32:D32"/>
    <mergeCell ref="B6:C6"/>
    <mergeCell ref="E6:F6"/>
    <mergeCell ref="B7:C7"/>
    <mergeCell ref="E7:F7"/>
    <mergeCell ref="B15:B16"/>
  </mergeCells>
  <pageMargins left="0.7" right="0.7" top="0.75" bottom="0.75" header="0.3" footer="0.3"/>
  <pageSetup paperSize="9" scale="2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34"/>
  <sheetViews>
    <sheetView view="pageBreakPreview" zoomScale="40" zoomScaleNormal="40" zoomScaleSheetLayoutView="40" workbookViewId="0">
      <pane xSplit="4" ySplit="8" topLeftCell="E12" activePane="bottomRight" state="frozen"/>
      <selection pane="topRight" activeCell="F1" sqref="F1"/>
      <selection pane="bottomLeft" activeCell="A11" sqref="A11"/>
      <selection pane="bottomRight" activeCell="B36" sqref="B36:B37"/>
    </sheetView>
  </sheetViews>
  <sheetFormatPr defaultColWidth="9.140625" defaultRowHeight="15.75"/>
  <cols>
    <col min="1" max="1" width="50.28515625" style="477" customWidth="1"/>
    <col min="2" max="2" width="79.140625" style="477" customWidth="1"/>
    <col min="3" max="3" width="71.42578125" style="477" customWidth="1"/>
    <col min="4" max="4" width="22.7109375" style="476" customWidth="1"/>
    <col min="5" max="5" width="69" style="477" customWidth="1"/>
    <col min="6" max="6" width="144.42578125" style="477" hidden="1" customWidth="1"/>
    <col min="7" max="7" width="41.28515625" style="479" customWidth="1"/>
    <col min="8" max="8" width="28.42578125" style="477" customWidth="1"/>
    <col min="9" max="9" width="59.42578125" style="477" customWidth="1"/>
    <col min="10" max="10" width="51.85546875" style="477" customWidth="1"/>
    <col min="11" max="11" width="45.85546875" style="477" customWidth="1"/>
    <col min="12" max="12" width="31.85546875" style="477" hidden="1" customWidth="1"/>
    <col min="13" max="13" width="56.85546875" style="477" hidden="1" customWidth="1"/>
    <col min="14" max="14" width="33.5703125" style="477" hidden="1" customWidth="1"/>
    <col min="15" max="15" width="28.140625" style="477" hidden="1" customWidth="1"/>
    <col min="16" max="16" width="106.28515625" style="477" hidden="1" customWidth="1"/>
    <col min="17" max="17" width="43" style="477" bestFit="1" customWidth="1"/>
    <col min="18" max="18" width="19" style="478" customWidth="1"/>
    <col min="19" max="19" width="117.42578125" style="477" customWidth="1"/>
    <col min="20" max="31" width="15.7109375" style="290" customWidth="1"/>
    <col min="32" max="16384" width="9.140625" style="290"/>
  </cols>
  <sheetData>
    <row r="1" spans="1:19" ht="28.5" customHeight="1">
      <c r="A1" s="287"/>
      <c r="B1" s="287"/>
      <c r="C1" s="287"/>
      <c r="D1" s="288"/>
      <c r="E1" s="287"/>
      <c r="F1" s="289"/>
      <c r="G1" s="287"/>
      <c r="H1" s="287"/>
      <c r="I1" s="287"/>
      <c r="J1" s="287"/>
      <c r="K1" s="287"/>
      <c r="L1" s="287"/>
      <c r="M1" s="287"/>
      <c r="N1" s="287"/>
      <c r="O1" s="287"/>
      <c r="P1" s="287"/>
      <c r="Q1" s="287"/>
      <c r="R1" s="287"/>
      <c r="S1" s="287"/>
    </row>
    <row r="2" spans="1:19" ht="26.25" customHeight="1">
      <c r="A2" s="287"/>
      <c r="B2" s="601" t="s">
        <v>1111</v>
      </c>
      <c r="C2" s="287"/>
      <c r="D2" s="288"/>
      <c r="E2" s="287"/>
      <c r="F2" s="287"/>
      <c r="G2" s="287"/>
      <c r="H2" s="287"/>
      <c r="I2" s="287"/>
      <c r="J2" s="287"/>
      <c r="K2" s="287"/>
      <c r="L2" s="287"/>
      <c r="M2" s="287"/>
      <c r="N2" s="287"/>
      <c r="O2" s="287"/>
      <c r="P2" s="287"/>
      <c r="Q2" s="287"/>
      <c r="R2" s="287"/>
      <c r="S2" s="287"/>
    </row>
    <row r="3" spans="1:19" ht="28.5">
      <c r="A3" s="287"/>
      <c r="B3" s="602" t="s">
        <v>1112</v>
      </c>
      <c r="C3" s="287"/>
      <c r="D3" s="288" t="s">
        <v>765</v>
      </c>
      <c r="E3" s="287"/>
      <c r="F3" s="287" t="s">
        <v>765</v>
      </c>
      <c r="G3" s="287"/>
      <c r="H3" s="287"/>
      <c r="I3" s="287"/>
      <c r="J3" s="287"/>
      <c r="K3" s="287"/>
      <c r="L3" s="287"/>
      <c r="M3" s="287" t="s">
        <v>765</v>
      </c>
      <c r="N3" s="287"/>
      <c r="O3" s="287"/>
      <c r="P3" s="287"/>
      <c r="Q3" s="287"/>
      <c r="R3" s="287"/>
      <c r="S3" s="287"/>
    </row>
    <row r="4" spans="1:19" ht="31.5">
      <c r="A4" s="287"/>
      <c r="B4" s="287"/>
      <c r="C4" s="287"/>
      <c r="D4" s="288"/>
      <c r="E4" s="287" t="s">
        <v>765</v>
      </c>
      <c r="F4" s="287"/>
      <c r="G4" s="287"/>
      <c r="H4" s="287"/>
      <c r="I4" s="287"/>
      <c r="J4" s="287"/>
      <c r="K4" s="287"/>
      <c r="L4" s="287" t="s">
        <v>765</v>
      </c>
      <c r="M4" s="287"/>
      <c r="N4" s="287"/>
      <c r="O4" s="291"/>
      <c r="P4" s="292"/>
      <c r="Q4" s="292"/>
      <c r="R4" s="293"/>
      <c r="S4" s="294" t="s">
        <v>766</v>
      </c>
    </row>
    <row r="5" spans="1:19" s="298" customFormat="1" ht="33.75">
      <c r="A5" s="291"/>
      <c r="B5" s="291"/>
      <c r="C5" s="291"/>
      <c r="D5" s="295"/>
      <c r="E5" s="291"/>
      <c r="F5" s="291"/>
      <c r="G5" s="291"/>
      <c r="H5" s="291"/>
      <c r="I5" s="291"/>
      <c r="J5" s="291"/>
      <c r="K5" s="291"/>
      <c r="L5" s="291"/>
      <c r="M5" s="291"/>
      <c r="N5" s="291"/>
      <c r="O5" s="291"/>
      <c r="P5" s="291"/>
      <c r="Q5" s="291"/>
      <c r="R5" s="296"/>
      <c r="S5" s="297" t="s">
        <v>1256</v>
      </c>
    </row>
    <row r="6" spans="1:19" s="299" customFormat="1" ht="30" customHeight="1">
      <c r="A6" s="1629" t="s">
        <v>1257</v>
      </c>
      <c r="B6" s="1629"/>
      <c r="C6" s="1629"/>
      <c r="D6" s="1629"/>
      <c r="E6" s="1629"/>
      <c r="F6" s="1629"/>
      <c r="G6" s="1629"/>
      <c r="H6" s="1629"/>
      <c r="I6" s="1629"/>
      <c r="J6" s="1629"/>
      <c r="K6" s="1629"/>
      <c r="L6" s="1629"/>
      <c r="M6" s="1629"/>
      <c r="N6" s="1629"/>
      <c r="O6" s="1629"/>
      <c r="P6" s="1629"/>
      <c r="Q6" s="1629"/>
      <c r="R6" s="1629"/>
      <c r="S6" s="1629"/>
    </row>
    <row r="7" spans="1:19" s="301" customFormat="1" ht="31.5">
      <c r="A7" s="1630" t="s">
        <v>767</v>
      </c>
      <c r="B7" s="1632" t="s">
        <v>2</v>
      </c>
      <c r="C7" s="1632" t="s">
        <v>768</v>
      </c>
      <c r="D7" s="300"/>
      <c r="E7" s="1634" t="s">
        <v>709</v>
      </c>
      <c r="F7" s="1635"/>
      <c r="G7" s="1635"/>
      <c r="H7" s="1635"/>
      <c r="I7" s="1635"/>
      <c r="J7" s="1635"/>
      <c r="K7" s="1635"/>
      <c r="L7" s="1635"/>
      <c r="M7" s="1635"/>
      <c r="N7" s="1635"/>
      <c r="O7" s="1635"/>
      <c r="P7" s="1635"/>
      <c r="Q7" s="1635"/>
      <c r="R7" s="1635"/>
      <c r="S7" s="1636"/>
    </row>
    <row r="8" spans="1:19" s="301" customFormat="1" ht="28.5" customHeight="1">
      <c r="A8" s="1631"/>
      <c r="B8" s="1633"/>
      <c r="C8" s="1633"/>
      <c r="D8" s="302" t="s">
        <v>862</v>
      </c>
      <c r="E8" s="303" t="s">
        <v>6</v>
      </c>
      <c r="F8" s="303" t="s">
        <v>769</v>
      </c>
      <c r="G8" s="304" t="s">
        <v>770</v>
      </c>
      <c r="H8" s="305" t="s">
        <v>771</v>
      </c>
      <c r="I8" s="303" t="s">
        <v>8</v>
      </c>
      <c r="J8" s="306" t="s">
        <v>9</v>
      </c>
      <c r="K8" s="307" t="s">
        <v>772</v>
      </c>
      <c r="L8" s="307" t="s">
        <v>592</v>
      </c>
      <c r="M8" s="307" t="s">
        <v>773</v>
      </c>
      <c r="N8" s="307" t="s">
        <v>594</v>
      </c>
      <c r="O8" s="307" t="s">
        <v>774</v>
      </c>
      <c r="P8" s="307" t="s">
        <v>775</v>
      </c>
      <c r="Q8" s="307" t="s">
        <v>13</v>
      </c>
      <c r="R8" s="307" t="s">
        <v>14</v>
      </c>
      <c r="S8" s="307" t="s">
        <v>776</v>
      </c>
    </row>
    <row r="9" spans="1:19" s="484" customFormat="1" ht="51" customHeight="1">
      <c r="A9" s="1654" t="s">
        <v>963</v>
      </c>
      <c r="B9" s="1654"/>
      <c r="C9" s="1654"/>
      <c r="D9" s="1654"/>
      <c r="E9" s="480"/>
      <c r="F9" s="481"/>
      <c r="G9" s="482"/>
      <c r="H9" s="483"/>
      <c r="I9" s="481"/>
      <c r="J9" s="481"/>
      <c r="K9" s="481"/>
      <c r="L9" s="481"/>
      <c r="M9" s="481"/>
      <c r="N9" s="481"/>
      <c r="O9" s="481"/>
      <c r="P9" s="481"/>
      <c r="Q9" s="481"/>
      <c r="R9" s="420"/>
      <c r="S9" s="420"/>
    </row>
    <row r="10" spans="1:19" s="301" customFormat="1" ht="31.5">
      <c r="A10" s="1630" t="s">
        <v>767</v>
      </c>
      <c r="B10" s="1632" t="s">
        <v>2</v>
      </c>
      <c r="C10" s="1632" t="s">
        <v>768</v>
      </c>
      <c r="D10" s="300"/>
      <c r="E10" s="1634" t="s">
        <v>709</v>
      </c>
      <c r="F10" s="1635"/>
      <c r="G10" s="1635"/>
      <c r="H10" s="1635"/>
      <c r="I10" s="1635"/>
      <c r="J10" s="1635"/>
      <c r="K10" s="1635"/>
      <c r="L10" s="1635"/>
      <c r="M10" s="1635"/>
      <c r="N10" s="1635"/>
      <c r="O10" s="1635"/>
      <c r="P10" s="1635"/>
      <c r="Q10" s="1635"/>
      <c r="R10" s="1635"/>
      <c r="S10" s="1636"/>
    </row>
    <row r="11" spans="1:19" s="301" customFormat="1" ht="30.95" customHeight="1">
      <c r="A11" s="1655"/>
      <c r="B11" s="1656"/>
      <c r="C11" s="1656"/>
      <c r="D11" s="302" t="s">
        <v>862</v>
      </c>
      <c r="E11" s="303" t="s">
        <v>6</v>
      </c>
      <c r="F11" s="303" t="s">
        <v>769</v>
      </c>
      <c r="G11" s="303" t="s">
        <v>770</v>
      </c>
      <c r="H11" s="305" t="s">
        <v>771</v>
      </c>
      <c r="I11" s="303" t="s">
        <v>8</v>
      </c>
      <c r="J11" s="307" t="s">
        <v>9</v>
      </c>
      <c r="K11" s="307" t="s">
        <v>772</v>
      </c>
      <c r="L11" s="307" t="s">
        <v>592</v>
      </c>
      <c r="M11" s="307" t="s">
        <v>773</v>
      </c>
      <c r="N11" s="307" t="s">
        <v>594</v>
      </c>
      <c r="O11" s="307" t="s">
        <v>774</v>
      </c>
      <c r="P11" s="307" t="s">
        <v>775</v>
      </c>
      <c r="Q11" s="307" t="s">
        <v>13</v>
      </c>
      <c r="R11" s="307" t="s">
        <v>14</v>
      </c>
      <c r="S11" s="307" t="s">
        <v>776</v>
      </c>
    </row>
    <row r="12" spans="1:19" s="301" customFormat="1" ht="49.5" customHeight="1">
      <c r="A12" s="1637" t="s">
        <v>1295</v>
      </c>
      <c r="B12" s="313" t="s">
        <v>1296</v>
      </c>
      <c r="C12" s="510" t="s">
        <v>1297</v>
      </c>
      <c r="D12" s="778">
        <f>131+18999</f>
        <v>19130</v>
      </c>
      <c r="E12" s="487" t="s">
        <v>1298</v>
      </c>
      <c r="F12" s="487" t="s">
        <v>1299</v>
      </c>
      <c r="G12" s="487" t="s">
        <v>1300</v>
      </c>
      <c r="H12" s="779">
        <v>2</v>
      </c>
      <c r="I12" s="490" t="s">
        <v>1301</v>
      </c>
      <c r="J12" s="490" t="s">
        <v>1302</v>
      </c>
      <c r="K12" s="490" t="s">
        <v>1303</v>
      </c>
      <c r="L12" s="487" t="s">
        <v>115</v>
      </c>
      <c r="M12" s="487" t="s">
        <v>993</v>
      </c>
      <c r="N12" s="490" t="s">
        <v>1304</v>
      </c>
      <c r="O12" s="780" t="s">
        <v>974</v>
      </c>
      <c r="P12" s="490" t="s">
        <v>1305</v>
      </c>
      <c r="Q12" s="490" t="s">
        <v>1077</v>
      </c>
      <c r="R12" s="780">
        <v>2</v>
      </c>
      <c r="S12" s="487" t="s">
        <v>1306</v>
      </c>
    </row>
    <row r="13" spans="1:19" s="484" customFormat="1" ht="75.75" customHeight="1">
      <c r="A13" s="1638"/>
      <c r="B13" s="358" t="s">
        <v>1307</v>
      </c>
      <c r="C13" s="355" t="s">
        <v>1308</v>
      </c>
      <c r="D13" s="781">
        <f>131+8999</f>
        <v>9130</v>
      </c>
      <c r="E13" s="782" t="s">
        <v>967</v>
      </c>
      <c r="F13" s="783" t="s">
        <v>1309</v>
      </c>
      <c r="G13" s="784" t="s">
        <v>1310</v>
      </c>
      <c r="H13" s="785">
        <v>2</v>
      </c>
      <c r="I13" s="786" t="s">
        <v>1311</v>
      </c>
      <c r="J13" s="786" t="s">
        <v>1312</v>
      </c>
      <c r="K13" s="491" t="s">
        <v>971</v>
      </c>
      <c r="L13" s="783" t="s">
        <v>1050</v>
      </c>
      <c r="M13" s="784" t="s">
        <v>1313</v>
      </c>
      <c r="N13" s="491" t="s">
        <v>973</v>
      </c>
      <c r="O13" s="783" t="s">
        <v>974</v>
      </c>
      <c r="P13" s="786" t="s">
        <v>1314</v>
      </c>
      <c r="Q13" s="491" t="s">
        <v>802</v>
      </c>
      <c r="R13" s="591">
        <v>2</v>
      </c>
      <c r="S13" s="325" t="s">
        <v>1315</v>
      </c>
    </row>
    <row r="14" spans="1:19" s="484" customFormat="1" ht="75.75" customHeight="1">
      <c r="A14" s="1638"/>
      <c r="B14" s="358" t="s">
        <v>1316</v>
      </c>
      <c r="C14" s="355" t="s">
        <v>1317</v>
      </c>
      <c r="D14" s="781">
        <f>131+7499</f>
        <v>7630</v>
      </c>
      <c r="E14" s="782" t="s">
        <v>967</v>
      </c>
      <c r="F14" s="783" t="s">
        <v>1309</v>
      </c>
      <c r="G14" s="784" t="s">
        <v>1318</v>
      </c>
      <c r="H14" s="785">
        <v>3</v>
      </c>
      <c r="I14" s="786" t="s">
        <v>1311</v>
      </c>
      <c r="J14" s="786" t="s">
        <v>1319</v>
      </c>
      <c r="K14" s="491" t="s">
        <v>1320</v>
      </c>
      <c r="L14" s="783" t="s">
        <v>1050</v>
      </c>
      <c r="M14" s="784" t="s">
        <v>993</v>
      </c>
      <c r="N14" s="491" t="s">
        <v>973</v>
      </c>
      <c r="O14" s="783" t="s">
        <v>974</v>
      </c>
      <c r="P14" s="786" t="s">
        <v>1321</v>
      </c>
      <c r="Q14" s="491" t="s">
        <v>802</v>
      </c>
      <c r="R14" s="591">
        <v>2</v>
      </c>
      <c r="S14" s="325" t="s">
        <v>1315</v>
      </c>
    </row>
    <row r="15" spans="1:19" s="484" customFormat="1" ht="75.75" customHeight="1">
      <c r="A15" s="1638"/>
      <c r="B15" s="313" t="s">
        <v>1322</v>
      </c>
      <c r="C15" s="355" t="s">
        <v>1323</v>
      </c>
      <c r="D15" s="781">
        <f>131+4499</f>
        <v>4630</v>
      </c>
      <c r="E15" s="782" t="s">
        <v>967</v>
      </c>
      <c r="F15" s="783" t="s">
        <v>1324</v>
      </c>
      <c r="G15" s="784" t="s">
        <v>1325</v>
      </c>
      <c r="H15" s="785">
        <v>1</v>
      </c>
      <c r="I15" s="786" t="s">
        <v>1326</v>
      </c>
      <c r="J15" s="786" t="s">
        <v>1327</v>
      </c>
      <c r="K15" s="491" t="s">
        <v>1328</v>
      </c>
      <c r="L15" s="783" t="s">
        <v>1050</v>
      </c>
      <c r="M15" s="784" t="s">
        <v>1072</v>
      </c>
      <c r="N15" s="491" t="s">
        <v>973</v>
      </c>
      <c r="O15" s="783" t="s">
        <v>974</v>
      </c>
      <c r="P15" s="491" t="s">
        <v>1329</v>
      </c>
      <c r="Q15" s="491" t="s">
        <v>802</v>
      </c>
      <c r="R15" s="591">
        <v>2</v>
      </c>
      <c r="S15" s="591" t="s">
        <v>1330</v>
      </c>
    </row>
    <row r="16" spans="1:19" s="484" customFormat="1" ht="63">
      <c r="A16" s="1638"/>
      <c r="B16" s="344" t="s">
        <v>1331</v>
      </c>
      <c r="C16" s="355" t="s">
        <v>1332</v>
      </c>
      <c r="D16" s="787">
        <f>131+5999</f>
        <v>6130</v>
      </c>
      <c r="E16" s="788" t="s">
        <v>967</v>
      </c>
      <c r="F16" s="789" t="s">
        <v>1333</v>
      </c>
      <c r="G16" s="790" t="s">
        <v>1334</v>
      </c>
      <c r="H16" s="791">
        <v>1</v>
      </c>
      <c r="I16" s="792" t="s">
        <v>1335</v>
      </c>
      <c r="J16" s="793" t="s">
        <v>970</v>
      </c>
      <c r="K16" s="794" t="s">
        <v>971</v>
      </c>
      <c r="L16" s="789" t="s">
        <v>115</v>
      </c>
      <c r="M16" s="790" t="s">
        <v>1336</v>
      </c>
      <c r="N16" s="794" t="s">
        <v>973</v>
      </c>
      <c r="O16" s="789" t="s">
        <v>974</v>
      </c>
      <c r="P16" s="792" t="s">
        <v>1337</v>
      </c>
      <c r="Q16" s="794" t="s">
        <v>802</v>
      </c>
      <c r="R16" s="795">
        <v>2</v>
      </c>
      <c r="S16" s="342" t="s">
        <v>1338</v>
      </c>
    </row>
    <row r="17" spans="1:20" s="484" customFormat="1" ht="63">
      <c r="A17" s="1638"/>
      <c r="B17" s="358" t="s">
        <v>1339</v>
      </c>
      <c r="C17" s="355" t="s">
        <v>1340</v>
      </c>
      <c r="D17" s="781">
        <f>131+4399</f>
        <v>4530</v>
      </c>
      <c r="E17" s="782" t="s">
        <v>967</v>
      </c>
      <c r="F17" s="783" t="s">
        <v>1324</v>
      </c>
      <c r="G17" s="784" t="s">
        <v>1325</v>
      </c>
      <c r="H17" s="785">
        <v>1</v>
      </c>
      <c r="I17" s="786" t="s">
        <v>1326</v>
      </c>
      <c r="J17" s="786" t="s">
        <v>1327</v>
      </c>
      <c r="K17" s="491" t="s">
        <v>1328</v>
      </c>
      <c r="L17" s="783" t="s">
        <v>1050</v>
      </c>
      <c r="M17" s="784" t="s">
        <v>1072</v>
      </c>
      <c r="N17" s="491" t="s">
        <v>973</v>
      </c>
      <c r="O17" s="783" t="s">
        <v>974</v>
      </c>
      <c r="P17" s="491" t="s">
        <v>1329</v>
      </c>
      <c r="Q17" s="491" t="s">
        <v>802</v>
      </c>
      <c r="R17" s="591">
        <v>2</v>
      </c>
      <c r="S17" s="591" t="s">
        <v>1330</v>
      </c>
    </row>
    <row r="18" spans="1:20" s="484" customFormat="1" ht="35.25" customHeight="1">
      <c r="A18" s="1639"/>
      <c r="B18" s="343" t="s">
        <v>1322</v>
      </c>
      <c r="C18" s="355" t="s">
        <v>1341</v>
      </c>
      <c r="D18" s="787">
        <f>131+3699</f>
        <v>3830</v>
      </c>
      <c r="E18" s="788" t="s">
        <v>967</v>
      </c>
      <c r="F18" s="789" t="s">
        <v>1324</v>
      </c>
      <c r="G18" s="790" t="s">
        <v>1325</v>
      </c>
      <c r="H18" s="791">
        <v>1</v>
      </c>
      <c r="I18" s="792" t="s">
        <v>852</v>
      </c>
      <c r="J18" s="793" t="s">
        <v>1342</v>
      </c>
      <c r="K18" s="794" t="s">
        <v>604</v>
      </c>
      <c r="L18" s="789" t="s">
        <v>1050</v>
      </c>
      <c r="M18" s="790" t="s">
        <v>1072</v>
      </c>
      <c r="N18" s="794" t="s">
        <v>973</v>
      </c>
      <c r="O18" s="789" t="s">
        <v>974</v>
      </c>
      <c r="P18" s="794" t="s">
        <v>1329</v>
      </c>
      <c r="Q18" s="794" t="s">
        <v>802</v>
      </c>
      <c r="R18" s="795">
        <v>2</v>
      </c>
      <c r="S18" s="342" t="s">
        <v>1330</v>
      </c>
    </row>
    <row r="19" spans="1:20" s="484" customFormat="1" ht="63.75" customHeight="1">
      <c r="A19" s="1640" t="s">
        <v>964</v>
      </c>
      <c r="B19" s="485" t="s">
        <v>965</v>
      </c>
      <c r="C19" s="486" t="s">
        <v>966</v>
      </c>
      <c r="D19" s="796">
        <f>131+6499</f>
        <v>6630</v>
      </c>
      <c r="E19" s="487" t="s">
        <v>967</v>
      </c>
      <c r="F19" s="487" t="s">
        <v>968</v>
      </c>
      <c r="G19" s="488" t="s">
        <v>1343</v>
      </c>
      <c r="H19" s="487" t="s">
        <v>1344</v>
      </c>
      <c r="I19" s="489" t="s">
        <v>969</v>
      </c>
      <c r="J19" s="490" t="s">
        <v>970</v>
      </c>
      <c r="K19" s="490" t="s">
        <v>971</v>
      </c>
      <c r="L19" s="487" t="s">
        <v>115</v>
      </c>
      <c r="M19" s="313" t="s">
        <v>972</v>
      </c>
      <c r="N19" s="491" t="s">
        <v>973</v>
      </c>
      <c r="O19" s="487" t="s">
        <v>974</v>
      </c>
      <c r="P19" s="490" t="s">
        <v>975</v>
      </c>
      <c r="Q19" s="491" t="s">
        <v>802</v>
      </c>
      <c r="R19" s="487">
        <v>2</v>
      </c>
      <c r="S19" s="492" t="s">
        <v>976</v>
      </c>
      <c r="T19" s="493"/>
    </row>
    <row r="20" spans="1:20" s="484" customFormat="1" ht="31.5">
      <c r="A20" s="1641"/>
      <c r="B20" s="1643" t="s">
        <v>977</v>
      </c>
      <c r="C20" s="486" t="s">
        <v>978</v>
      </c>
      <c r="D20" s="1646">
        <f>131+5199</f>
        <v>5330</v>
      </c>
      <c r="E20" s="1648" t="s">
        <v>979</v>
      </c>
      <c r="F20" s="1648" t="s">
        <v>980</v>
      </c>
      <c r="G20" s="1651" t="s">
        <v>1345</v>
      </c>
      <c r="H20" s="1648" t="s">
        <v>115</v>
      </c>
      <c r="I20" s="1657" t="s">
        <v>969</v>
      </c>
      <c r="J20" s="1664" t="s">
        <v>981</v>
      </c>
      <c r="K20" s="1664" t="s">
        <v>812</v>
      </c>
      <c r="L20" s="1648" t="s">
        <v>115</v>
      </c>
      <c r="M20" s="1667" t="s">
        <v>972</v>
      </c>
      <c r="N20" s="1661" t="s">
        <v>973</v>
      </c>
      <c r="O20" s="1648" t="s">
        <v>974</v>
      </c>
      <c r="P20" s="1664" t="s">
        <v>982</v>
      </c>
      <c r="Q20" s="1661" t="s">
        <v>802</v>
      </c>
      <c r="R20" s="1648">
        <v>2</v>
      </c>
      <c r="S20" s="1659" t="s">
        <v>983</v>
      </c>
      <c r="T20" s="493"/>
    </row>
    <row r="21" spans="1:20" s="484" customFormat="1" ht="31.5">
      <c r="A21" s="1641"/>
      <c r="B21" s="1644"/>
      <c r="C21" s="495" t="s">
        <v>984</v>
      </c>
      <c r="D21" s="1647"/>
      <c r="E21" s="1649"/>
      <c r="F21" s="1650"/>
      <c r="G21" s="1652"/>
      <c r="H21" s="1650"/>
      <c r="I21" s="1658"/>
      <c r="J21" s="1665"/>
      <c r="K21" s="1665"/>
      <c r="L21" s="1650"/>
      <c r="M21" s="1668"/>
      <c r="N21" s="1662"/>
      <c r="O21" s="1650"/>
      <c r="P21" s="1665"/>
      <c r="Q21" s="1662"/>
      <c r="R21" s="1650"/>
      <c r="S21" s="1660"/>
      <c r="T21" s="493"/>
    </row>
    <row r="22" spans="1:20" s="484" customFormat="1" ht="31.5">
      <c r="A22" s="1641"/>
      <c r="B22" s="1644"/>
      <c r="C22" s="486" t="s">
        <v>985</v>
      </c>
      <c r="D22" s="1646">
        <f>131+3999</f>
        <v>4130</v>
      </c>
      <c r="E22" s="1648" t="s">
        <v>841</v>
      </c>
      <c r="F22" s="1650"/>
      <c r="G22" s="1652"/>
      <c r="H22" s="1650"/>
      <c r="I22" s="1657" t="s">
        <v>986</v>
      </c>
      <c r="J22" s="1665"/>
      <c r="K22" s="1665"/>
      <c r="L22" s="1650"/>
      <c r="M22" s="1668"/>
      <c r="N22" s="1662"/>
      <c r="O22" s="1650"/>
      <c r="P22" s="1665"/>
      <c r="Q22" s="1662"/>
      <c r="R22" s="1650"/>
      <c r="S22" s="1659" t="s">
        <v>987</v>
      </c>
      <c r="T22" s="493"/>
    </row>
    <row r="23" spans="1:20" s="484" customFormat="1" ht="31.5">
      <c r="A23" s="1641"/>
      <c r="B23" s="1645"/>
      <c r="C23" s="496" t="s">
        <v>988</v>
      </c>
      <c r="D23" s="1647"/>
      <c r="E23" s="1649"/>
      <c r="F23" s="1649"/>
      <c r="G23" s="1653"/>
      <c r="H23" s="1649"/>
      <c r="I23" s="1658"/>
      <c r="J23" s="1666"/>
      <c r="K23" s="1666"/>
      <c r="L23" s="1649"/>
      <c r="M23" s="1669"/>
      <c r="N23" s="1663"/>
      <c r="O23" s="1649"/>
      <c r="P23" s="1666"/>
      <c r="Q23" s="1663"/>
      <c r="R23" s="1649"/>
      <c r="S23" s="1660"/>
      <c r="T23" s="493"/>
    </row>
    <row r="24" spans="1:20" s="484" customFormat="1" ht="31.5">
      <c r="A24" s="1641"/>
      <c r="B24" s="1643" t="s">
        <v>989</v>
      </c>
      <c r="C24" s="495" t="s">
        <v>990</v>
      </c>
      <c r="D24" s="1646">
        <f>131+3299</f>
        <v>3430</v>
      </c>
      <c r="E24" s="1648" t="s">
        <v>991</v>
      </c>
      <c r="F24" s="1648" t="s">
        <v>992</v>
      </c>
      <c r="G24" s="1651" t="s">
        <v>1345</v>
      </c>
      <c r="H24" s="1648" t="s">
        <v>115</v>
      </c>
      <c r="I24" s="1657" t="s">
        <v>986</v>
      </c>
      <c r="J24" s="1664" t="s">
        <v>812</v>
      </c>
      <c r="K24" s="1664" t="s">
        <v>812</v>
      </c>
      <c r="L24" s="1648" t="s">
        <v>115</v>
      </c>
      <c r="M24" s="1667" t="s">
        <v>993</v>
      </c>
      <c r="N24" s="1661" t="s">
        <v>973</v>
      </c>
      <c r="O24" s="1648" t="s">
        <v>974</v>
      </c>
      <c r="P24" s="1664" t="s">
        <v>994</v>
      </c>
      <c r="Q24" s="1661" t="s">
        <v>802</v>
      </c>
      <c r="R24" s="1648">
        <v>2</v>
      </c>
      <c r="S24" s="1659" t="s">
        <v>995</v>
      </c>
      <c r="T24" s="493"/>
    </row>
    <row r="25" spans="1:20" s="484" customFormat="1" ht="31.5">
      <c r="A25" s="1641"/>
      <c r="B25" s="1645"/>
      <c r="C25" s="496" t="s">
        <v>996</v>
      </c>
      <c r="D25" s="1647"/>
      <c r="E25" s="1649"/>
      <c r="F25" s="1649"/>
      <c r="G25" s="1653"/>
      <c r="H25" s="1649"/>
      <c r="I25" s="1658"/>
      <c r="J25" s="1666"/>
      <c r="K25" s="1666"/>
      <c r="L25" s="1649"/>
      <c r="M25" s="1669"/>
      <c r="N25" s="1663"/>
      <c r="O25" s="1649"/>
      <c r="P25" s="1666"/>
      <c r="Q25" s="1663"/>
      <c r="R25" s="1649"/>
      <c r="S25" s="1660"/>
      <c r="T25" s="493"/>
    </row>
    <row r="26" spans="1:20" s="484" customFormat="1" ht="31.5">
      <c r="A26" s="1641"/>
      <c r="B26" s="1670" t="s">
        <v>997</v>
      </c>
      <c r="C26" s="497" t="s">
        <v>998</v>
      </c>
      <c r="D26" s="1646">
        <f>131+2799</f>
        <v>2930</v>
      </c>
      <c r="E26" s="1648" t="s">
        <v>991</v>
      </c>
      <c r="F26" s="1674" t="s">
        <v>980</v>
      </c>
      <c r="G26" s="1677" t="s">
        <v>1263</v>
      </c>
      <c r="H26" s="1680" t="s">
        <v>115</v>
      </c>
      <c r="I26" s="1683" t="s">
        <v>999</v>
      </c>
      <c r="J26" s="1683" t="s">
        <v>812</v>
      </c>
      <c r="K26" s="1683" t="s">
        <v>812</v>
      </c>
      <c r="L26" s="1694" t="s">
        <v>115</v>
      </c>
      <c r="M26" s="1697" t="s">
        <v>972</v>
      </c>
      <c r="N26" s="1700" t="s">
        <v>973</v>
      </c>
      <c r="O26" s="1703" t="s">
        <v>974</v>
      </c>
      <c r="P26" s="1683" t="s">
        <v>994</v>
      </c>
      <c r="Q26" s="1661" t="s">
        <v>802</v>
      </c>
      <c r="R26" s="1686">
        <v>2</v>
      </c>
      <c r="S26" s="1689" t="s">
        <v>1000</v>
      </c>
    </row>
    <row r="27" spans="1:20" s="484" customFormat="1" ht="31.5">
      <c r="A27" s="1641"/>
      <c r="B27" s="1671"/>
      <c r="C27" s="497" t="s">
        <v>1001</v>
      </c>
      <c r="D27" s="1673"/>
      <c r="E27" s="1650"/>
      <c r="F27" s="1675"/>
      <c r="G27" s="1678"/>
      <c r="H27" s="1681"/>
      <c r="I27" s="1684"/>
      <c r="J27" s="1684"/>
      <c r="K27" s="1684"/>
      <c r="L27" s="1695"/>
      <c r="M27" s="1698"/>
      <c r="N27" s="1701"/>
      <c r="O27" s="1704"/>
      <c r="P27" s="1684"/>
      <c r="Q27" s="1662"/>
      <c r="R27" s="1687"/>
      <c r="S27" s="1690"/>
    </row>
    <row r="28" spans="1:20" s="484" customFormat="1" ht="31.5">
      <c r="A28" s="1642"/>
      <c r="B28" s="1672"/>
      <c r="C28" s="510" t="s">
        <v>1002</v>
      </c>
      <c r="D28" s="1647"/>
      <c r="E28" s="1649"/>
      <c r="F28" s="1676"/>
      <c r="G28" s="1679"/>
      <c r="H28" s="1682"/>
      <c r="I28" s="1685"/>
      <c r="J28" s="1685"/>
      <c r="K28" s="1685"/>
      <c r="L28" s="1696"/>
      <c r="M28" s="1699"/>
      <c r="N28" s="1702"/>
      <c r="O28" s="1705"/>
      <c r="P28" s="1685"/>
      <c r="Q28" s="1663"/>
      <c r="R28" s="1688"/>
      <c r="S28" s="1691"/>
    </row>
    <row r="29" spans="1:20" s="484" customFormat="1" ht="41.25" customHeight="1">
      <c r="A29" s="1640" t="s">
        <v>1003</v>
      </c>
      <c r="B29" s="313" t="s">
        <v>1004</v>
      </c>
      <c r="C29" s="510" t="s">
        <v>1005</v>
      </c>
      <c r="D29" s="797">
        <f>131+3199</f>
        <v>3330</v>
      </c>
      <c r="E29" s="511" t="s">
        <v>1006</v>
      </c>
      <c r="F29" s="512" t="s">
        <v>1007</v>
      </c>
      <c r="G29" s="513" t="s">
        <v>1263</v>
      </c>
      <c r="H29" s="514">
        <v>1</v>
      </c>
      <c r="I29" s="515" t="s">
        <v>852</v>
      </c>
      <c r="J29" s="515" t="s">
        <v>1008</v>
      </c>
      <c r="K29" s="515" t="s">
        <v>842</v>
      </c>
      <c r="L29" s="516" t="s">
        <v>115</v>
      </c>
      <c r="M29" s="517" t="s">
        <v>1009</v>
      </c>
      <c r="N29" s="549" t="s">
        <v>973</v>
      </c>
      <c r="O29" s="518" t="s">
        <v>9</v>
      </c>
      <c r="P29" s="548" t="s">
        <v>1010</v>
      </c>
      <c r="Q29" s="519" t="s">
        <v>802</v>
      </c>
      <c r="R29" s="520">
        <v>2</v>
      </c>
      <c r="S29" s="521" t="s">
        <v>1011</v>
      </c>
    </row>
    <row r="30" spans="1:20" s="484" customFormat="1" ht="41.25" customHeight="1">
      <c r="A30" s="1642"/>
      <c r="B30" s="313" t="s">
        <v>1012</v>
      </c>
      <c r="C30" s="510" t="s">
        <v>1013</v>
      </c>
      <c r="D30" s="797">
        <f>131+2599</f>
        <v>2730</v>
      </c>
      <c r="E30" s="511" t="s">
        <v>841</v>
      </c>
      <c r="F30" s="512" t="s">
        <v>1014</v>
      </c>
      <c r="G30" s="513" t="s">
        <v>1263</v>
      </c>
      <c r="H30" s="514">
        <v>1</v>
      </c>
      <c r="I30" s="515" t="s">
        <v>852</v>
      </c>
      <c r="J30" s="515" t="s">
        <v>1008</v>
      </c>
      <c r="K30" s="515" t="s">
        <v>842</v>
      </c>
      <c r="L30" s="516" t="s">
        <v>115</v>
      </c>
      <c r="M30" s="517" t="s">
        <v>1009</v>
      </c>
      <c r="N30" s="549" t="s">
        <v>973</v>
      </c>
      <c r="O30" s="518" t="s">
        <v>9</v>
      </c>
      <c r="P30" s="548" t="s">
        <v>1010</v>
      </c>
      <c r="Q30" s="519" t="s">
        <v>802</v>
      </c>
      <c r="R30" s="520">
        <v>2</v>
      </c>
      <c r="S30" s="521" t="s">
        <v>1011</v>
      </c>
    </row>
    <row r="31" spans="1:20" s="484" customFormat="1" ht="34.5" customHeight="1">
      <c r="A31" s="1640" t="s">
        <v>1015</v>
      </c>
      <c r="B31" s="1667" t="s">
        <v>1016</v>
      </c>
      <c r="C31" s="314" t="s">
        <v>1017</v>
      </c>
      <c r="D31" s="1692">
        <f>131+2799</f>
        <v>2930</v>
      </c>
      <c r="E31" s="1674" t="s">
        <v>841</v>
      </c>
      <c r="F31" s="1674" t="s">
        <v>1018</v>
      </c>
      <c r="G31" s="1677" t="s">
        <v>1263</v>
      </c>
      <c r="H31" s="1680">
        <v>1</v>
      </c>
      <c r="I31" s="1683" t="s">
        <v>1019</v>
      </c>
      <c r="J31" s="1683" t="s">
        <v>1020</v>
      </c>
      <c r="K31" s="1683" t="s">
        <v>842</v>
      </c>
      <c r="L31" s="1694" t="s">
        <v>115</v>
      </c>
      <c r="M31" s="1697" t="s">
        <v>1009</v>
      </c>
      <c r="N31" s="1700" t="s">
        <v>973</v>
      </c>
      <c r="O31" s="1703" t="s">
        <v>974</v>
      </c>
      <c r="P31" s="1683" t="s">
        <v>1021</v>
      </c>
      <c r="Q31" s="1661" t="s">
        <v>802</v>
      </c>
      <c r="R31" s="1686">
        <v>2</v>
      </c>
      <c r="S31" s="1686" t="s">
        <v>1022</v>
      </c>
    </row>
    <row r="32" spans="1:20" s="484" customFormat="1" ht="34.5" customHeight="1">
      <c r="A32" s="1641"/>
      <c r="B32" s="1668"/>
      <c r="C32" s="522" t="s">
        <v>1023</v>
      </c>
      <c r="D32" s="1693"/>
      <c r="E32" s="1676"/>
      <c r="F32" s="1675"/>
      <c r="G32" s="1678"/>
      <c r="H32" s="1681"/>
      <c r="I32" s="1685"/>
      <c r="J32" s="1685"/>
      <c r="K32" s="1685"/>
      <c r="L32" s="1695"/>
      <c r="M32" s="1698"/>
      <c r="N32" s="1701"/>
      <c r="O32" s="1704"/>
      <c r="P32" s="1684"/>
      <c r="Q32" s="1662"/>
      <c r="R32" s="1687"/>
      <c r="S32" s="1687"/>
    </row>
    <row r="33" spans="1:19" s="484" customFormat="1" ht="34.5" customHeight="1">
      <c r="A33" s="1641"/>
      <c r="B33" s="1668"/>
      <c r="C33" s="314" t="s">
        <v>1024</v>
      </c>
      <c r="D33" s="1692">
        <f>131+2199</f>
        <v>2330</v>
      </c>
      <c r="E33" s="1674" t="s">
        <v>1025</v>
      </c>
      <c r="F33" s="1675"/>
      <c r="G33" s="1678"/>
      <c r="H33" s="1681"/>
      <c r="I33" s="1683" t="s">
        <v>1026</v>
      </c>
      <c r="J33" s="1683" t="s">
        <v>812</v>
      </c>
      <c r="K33" s="1683" t="s">
        <v>812</v>
      </c>
      <c r="L33" s="1695"/>
      <c r="M33" s="1698"/>
      <c r="N33" s="1701"/>
      <c r="O33" s="1704"/>
      <c r="P33" s="1684"/>
      <c r="Q33" s="1662"/>
      <c r="R33" s="1687"/>
      <c r="S33" s="1687"/>
    </row>
    <row r="34" spans="1:19" s="484" customFormat="1" ht="34.5" customHeight="1">
      <c r="A34" s="1641"/>
      <c r="B34" s="1669"/>
      <c r="C34" s="522" t="s">
        <v>1027</v>
      </c>
      <c r="D34" s="1693"/>
      <c r="E34" s="1676"/>
      <c r="F34" s="1676"/>
      <c r="G34" s="1679"/>
      <c r="H34" s="1682"/>
      <c r="I34" s="1685"/>
      <c r="J34" s="1685"/>
      <c r="K34" s="1685"/>
      <c r="L34" s="1696"/>
      <c r="M34" s="1699"/>
      <c r="N34" s="1702"/>
      <c r="O34" s="1705"/>
      <c r="P34" s="1685"/>
      <c r="Q34" s="1663"/>
      <c r="R34" s="1688"/>
      <c r="S34" s="1688"/>
    </row>
    <row r="35" spans="1:19" s="484" customFormat="1" ht="31.5" customHeight="1">
      <c r="A35" s="1641"/>
      <c r="B35" s="494" t="s">
        <v>1028</v>
      </c>
      <c r="C35" s="362" t="s">
        <v>1029</v>
      </c>
      <c r="D35" s="762">
        <f>131+1499</f>
        <v>1630</v>
      </c>
      <c r="E35" s="523" t="s">
        <v>1030</v>
      </c>
      <c r="F35" s="523" t="s">
        <v>1031</v>
      </c>
      <c r="G35" s="524" t="s">
        <v>1346</v>
      </c>
      <c r="H35" s="525">
        <v>1</v>
      </c>
      <c r="I35" s="498" t="s">
        <v>1032</v>
      </c>
      <c r="J35" s="498" t="s">
        <v>812</v>
      </c>
      <c r="K35" s="498" t="s">
        <v>812</v>
      </c>
      <c r="L35" s="526" t="s">
        <v>115</v>
      </c>
      <c r="M35" s="499" t="s">
        <v>1033</v>
      </c>
      <c r="N35" s="500" t="s">
        <v>973</v>
      </c>
      <c r="O35" s="527" t="s">
        <v>1034</v>
      </c>
      <c r="P35" s="498" t="s">
        <v>1035</v>
      </c>
      <c r="Q35" s="545" t="s">
        <v>802</v>
      </c>
      <c r="R35" s="501">
        <v>1</v>
      </c>
      <c r="S35" s="501" t="s">
        <v>1036</v>
      </c>
    </row>
    <row r="36" spans="1:19" s="484" customFormat="1" ht="36" customHeight="1">
      <c r="A36" s="1641"/>
      <c r="B36" s="1667" t="s">
        <v>1347</v>
      </c>
      <c r="C36" s="798" t="s">
        <v>1348</v>
      </c>
      <c r="D36" s="1692">
        <f>131+1299</f>
        <v>1430</v>
      </c>
      <c r="E36" s="1648" t="s">
        <v>1349</v>
      </c>
      <c r="F36" s="1674" t="s">
        <v>1039</v>
      </c>
      <c r="G36" s="1677" t="s">
        <v>1346</v>
      </c>
      <c r="H36" s="1680" t="s">
        <v>115</v>
      </c>
      <c r="I36" s="1683" t="s">
        <v>1032</v>
      </c>
      <c r="J36" s="1683" t="s">
        <v>812</v>
      </c>
      <c r="K36" s="1683" t="s">
        <v>812</v>
      </c>
      <c r="L36" s="1694" t="s">
        <v>115</v>
      </c>
      <c r="M36" s="1697" t="s">
        <v>1033</v>
      </c>
      <c r="N36" s="1700" t="s">
        <v>973</v>
      </c>
      <c r="O36" s="1703" t="s">
        <v>1034</v>
      </c>
      <c r="P36" s="1683" t="s">
        <v>1350</v>
      </c>
      <c r="Q36" s="1727" t="s">
        <v>802</v>
      </c>
      <c r="R36" s="1686">
        <v>1</v>
      </c>
      <c r="S36" s="1706" t="s">
        <v>1351</v>
      </c>
    </row>
    <row r="37" spans="1:19" s="484" customFormat="1" ht="36" customHeight="1">
      <c r="A37" s="1641"/>
      <c r="B37" s="1669"/>
      <c r="C37" s="798" t="s">
        <v>1352</v>
      </c>
      <c r="D37" s="1693"/>
      <c r="E37" s="1649"/>
      <c r="F37" s="1676"/>
      <c r="G37" s="1679"/>
      <c r="H37" s="1682"/>
      <c r="I37" s="1685"/>
      <c r="J37" s="1685"/>
      <c r="K37" s="1685"/>
      <c r="L37" s="1696"/>
      <c r="M37" s="1699"/>
      <c r="N37" s="1702"/>
      <c r="O37" s="1705"/>
      <c r="P37" s="1685"/>
      <c r="Q37" s="1728"/>
      <c r="R37" s="1688"/>
      <c r="S37" s="1707"/>
    </row>
    <row r="38" spans="1:19" s="484" customFormat="1" ht="39.75" customHeight="1">
      <c r="A38" s="1641"/>
      <c r="B38" s="1708" t="s">
        <v>1353</v>
      </c>
      <c r="C38" s="486" t="s">
        <v>1037</v>
      </c>
      <c r="D38" s="1692">
        <f>131+1399</f>
        <v>1530</v>
      </c>
      <c r="E38" s="1712" t="s">
        <v>1038</v>
      </c>
      <c r="F38" s="1715" t="s">
        <v>1039</v>
      </c>
      <c r="G38" s="1718" t="s">
        <v>1346</v>
      </c>
      <c r="H38" s="1721" t="s">
        <v>115</v>
      </c>
      <c r="I38" s="1724" t="s">
        <v>1040</v>
      </c>
      <c r="J38" s="1741" t="s">
        <v>812</v>
      </c>
      <c r="K38" s="1741" t="s">
        <v>812</v>
      </c>
      <c r="L38" s="1744" t="s">
        <v>115</v>
      </c>
      <c r="M38" s="1747" t="s">
        <v>1033</v>
      </c>
      <c r="N38" s="1750" t="s">
        <v>973</v>
      </c>
      <c r="O38" s="1753" t="s">
        <v>1034</v>
      </c>
      <c r="P38" s="1724" t="s">
        <v>1041</v>
      </c>
      <c r="Q38" s="1724" t="s">
        <v>1042</v>
      </c>
      <c r="R38" s="1729">
        <v>1</v>
      </c>
      <c r="S38" s="1712" t="s">
        <v>1043</v>
      </c>
    </row>
    <row r="39" spans="1:19" s="484" customFormat="1" ht="39.75" customHeight="1">
      <c r="A39" s="1641"/>
      <c r="B39" s="1709"/>
      <c r="C39" s="495" t="s">
        <v>1044</v>
      </c>
      <c r="D39" s="1711"/>
      <c r="E39" s="1713"/>
      <c r="F39" s="1716"/>
      <c r="G39" s="1719"/>
      <c r="H39" s="1722"/>
      <c r="I39" s="1725"/>
      <c r="J39" s="1742"/>
      <c r="K39" s="1742"/>
      <c r="L39" s="1745"/>
      <c r="M39" s="1748"/>
      <c r="N39" s="1751"/>
      <c r="O39" s="1754"/>
      <c r="P39" s="1725"/>
      <c r="Q39" s="1725"/>
      <c r="R39" s="1730"/>
      <c r="S39" s="1713"/>
    </row>
    <row r="40" spans="1:19" s="484" customFormat="1" ht="39.75" customHeight="1">
      <c r="A40" s="1642"/>
      <c r="B40" s="1710"/>
      <c r="C40" s="496" t="s">
        <v>1045</v>
      </c>
      <c r="D40" s="1693"/>
      <c r="E40" s="1714"/>
      <c r="F40" s="1717"/>
      <c r="G40" s="1720"/>
      <c r="H40" s="1723"/>
      <c r="I40" s="1726"/>
      <c r="J40" s="1743"/>
      <c r="K40" s="1743"/>
      <c r="L40" s="1746"/>
      <c r="M40" s="1749"/>
      <c r="N40" s="1752"/>
      <c r="O40" s="1755"/>
      <c r="P40" s="1726"/>
      <c r="Q40" s="1726"/>
      <c r="R40" s="1731"/>
      <c r="S40" s="1713"/>
    </row>
    <row r="41" spans="1:19" s="484" customFormat="1" ht="36" customHeight="1">
      <c r="A41" s="1640" t="s">
        <v>1046</v>
      </c>
      <c r="B41" s="1732" t="s">
        <v>1047</v>
      </c>
      <c r="C41" s="531" t="s">
        <v>1048</v>
      </c>
      <c r="D41" s="1735">
        <f>131+2999</f>
        <v>3130</v>
      </c>
      <c r="E41" s="1738" t="s">
        <v>1006</v>
      </c>
      <c r="F41" s="532" t="s">
        <v>1049</v>
      </c>
      <c r="G41" s="1771" t="s">
        <v>1354</v>
      </c>
      <c r="H41" s="1774">
        <v>1</v>
      </c>
      <c r="I41" s="1750" t="s">
        <v>852</v>
      </c>
      <c r="J41" s="1750" t="s">
        <v>1008</v>
      </c>
      <c r="K41" s="1750" t="s">
        <v>842</v>
      </c>
      <c r="L41" s="533" t="s">
        <v>1050</v>
      </c>
      <c r="M41" s="534" t="s">
        <v>1009</v>
      </c>
      <c r="N41" s="339" t="s">
        <v>973</v>
      </c>
      <c r="O41" s="1753" t="s">
        <v>1034</v>
      </c>
      <c r="P41" s="529" t="s">
        <v>1051</v>
      </c>
      <c r="Q41" s="1756" t="s">
        <v>802</v>
      </c>
      <c r="R41" s="1759">
        <v>2</v>
      </c>
      <c r="S41" s="1759" t="s">
        <v>1355</v>
      </c>
    </row>
    <row r="42" spans="1:19" s="484" customFormat="1" ht="36" customHeight="1">
      <c r="A42" s="1641"/>
      <c r="B42" s="1733"/>
      <c r="C42" s="531" t="s">
        <v>1052</v>
      </c>
      <c r="D42" s="1736"/>
      <c r="E42" s="1739"/>
      <c r="F42" s="535"/>
      <c r="G42" s="1772"/>
      <c r="H42" s="1775"/>
      <c r="I42" s="1751"/>
      <c r="J42" s="1751"/>
      <c r="K42" s="1751"/>
      <c r="L42" s="533"/>
      <c r="M42" s="534"/>
      <c r="N42" s="339"/>
      <c r="O42" s="1754"/>
      <c r="P42" s="536"/>
      <c r="Q42" s="1757"/>
      <c r="R42" s="1760"/>
      <c r="S42" s="1760"/>
    </row>
    <row r="43" spans="1:19" s="484" customFormat="1" ht="36" customHeight="1">
      <c r="A43" s="1641"/>
      <c r="B43" s="1734"/>
      <c r="C43" s="537" t="s">
        <v>1356</v>
      </c>
      <c r="D43" s="1737"/>
      <c r="E43" s="1740"/>
      <c r="F43" s="538"/>
      <c r="G43" s="1773"/>
      <c r="H43" s="1776"/>
      <c r="I43" s="1752"/>
      <c r="J43" s="1752"/>
      <c r="K43" s="1752"/>
      <c r="L43" s="533"/>
      <c r="M43" s="534"/>
      <c r="N43" s="339"/>
      <c r="O43" s="1755"/>
      <c r="P43" s="539"/>
      <c r="Q43" s="1758"/>
      <c r="R43" s="1761"/>
      <c r="S43" s="1761"/>
    </row>
    <row r="44" spans="1:19" s="484" customFormat="1" ht="31.5">
      <c r="A44" s="1641"/>
      <c r="B44" s="1762" t="s">
        <v>1047</v>
      </c>
      <c r="C44" s="542" t="s">
        <v>1055</v>
      </c>
      <c r="D44" s="1765">
        <f>131+2299</f>
        <v>2430</v>
      </c>
      <c r="E44" s="1768" t="s">
        <v>841</v>
      </c>
      <c r="F44" s="1674" t="s">
        <v>1049</v>
      </c>
      <c r="G44" s="1677" t="s">
        <v>1357</v>
      </c>
      <c r="H44" s="1680">
        <v>1</v>
      </c>
      <c r="I44" s="1784" t="s">
        <v>852</v>
      </c>
      <c r="J44" s="1683" t="s">
        <v>1054</v>
      </c>
      <c r="K44" s="1683" t="s">
        <v>842</v>
      </c>
      <c r="L44" s="1694" t="s">
        <v>1050</v>
      </c>
      <c r="M44" s="1697" t="s">
        <v>1009</v>
      </c>
      <c r="N44" s="1777" t="s">
        <v>973</v>
      </c>
      <c r="O44" s="1703" t="s">
        <v>1034</v>
      </c>
      <c r="P44" s="1683" t="s">
        <v>1051</v>
      </c>
      <c r="Q44" s="1727" t="s">
        <v>802</v>
      </c>
      <c r="R44" s="1686">
        <v>2</v>
      </c>
      <c r="S44" s="1781" t="s">
        <v>1056</v>
      </c>
    </row>
    <row r="45" spans="1:19" s="484" customFormat="1" ht="31.5">
      <c r="A45" s="1641"/>
      <c r="B45" s="1763"/>
      <c r="C45" s="546" t="s">
        <v>1057</v>
      </c>
      <c r="D45" s="1766"/>
      <c r="E45" s="1769"/>
      <c r="F45" s="1675"/>
      <c r="G45" s="1678"/>
      <c r="H45" s="1681"/>
      <c r="I45" s="1785"/>
      <c r="J45" s="1684"/>
      <c r="K45" s="1684"/>
      <c r="L45" s="1695"/>
      <c r="M45" s="1698"/>
      <c r="N45" s="1778"/>
      <c r="O45" s="1704"/>
      <c r="P45" s="1684"/>
      <c r="Q45" s="1780"/>
      <c r="R45" s="1687"/>
      <c r="S45" s="1782"/>
    </row>
    <row r="46" spans="1:19" s="484" customFormat="1" ht="31.5">
      <c r="A46" s="1641"/>
      <c r="B46" s="1763"/>
      <c r="C46" s="546" t="s">
        <v>1058</v>
      </c>
      <c r="D46" s="1766"/>
      <c r="E46" s="1769"/>
      <c r="F46" s="1675"/>
      <c r="G46" s="1678"/>
      <c r="H46" s="1681"/>
      <c r="I46" s="1785"/>
      <c r="J46" s="1684"/>
      <c r="K46" s="1684"/>
      <c r="L46" s="1695"/>
      <c r="M46" s="1698"/>
      <c r="N46" s="1778"/>
      <c r="O46" s="1704"/>
      <c r="P46" s="1684"/>
      <c r="Q46" s="1780"/>
      <c r="R46" s="1687"/>
      <c r="S46" s="1782"/>
    </row>
    <row r="47" spans="1:19" s="484" customFormat="1" ht="31.5">
      <c r="A47" s="1641"/>
      <c r="B47" s="1764"/>
      <c r="C47" s="547" t="s">
        <v>1059</v>
      </c>
      <c r="D47" s="1767"/>
      <c r="E47" s="1770"/>
      <c r="F47" s="1676"/>
      <c r="G47" s="1679"/>
      <c r="H47" s="1682"/>
      <c r="I47" s="1786"/>
      <c r="J47" s="1685"/>
      <c r="K47" s="1685"/>
      <c r="L47" s="1696"/>
      <c r="M47" s="1699"/>
      <c r="N47" s="1779"/>
      <c r="O47" s="1705"/>
      <c r="P47" s="1685"/>
      <c r="Q47" s="1728"/>
      <c r="R47" s="1688"/>
      <c r="S47" s="1783"/>
    </row>
    <row r="48" spans="1:19" s="484" customFormat="1" ht="31.15" customHeight="1">
      <c r="A48" s="1641"/>
      <c r="B48" s="1667" t="s">
        <v>1060</v>
      </c>
      <c r="C48" s="329" t="s">
        <v>1061</v>
      </c>
      <c r="D48" s="1692">
        <f>131+2199</f>
        <v>2330</v>
      </c>
      <c r="E48" s="1674" t="s">
        <v>841</v>
      </c>
      <c r="F48" s="1674" t="s">
        <v>1062</v>
      </c>
      <c r="G48" s="1674" t="s">
        <v>1358</v>
      </c>
      <c r="H48" s="1677">
        <v>1</v>
      </c>
      <c r="I48" s="1790" t="s">
        <v>852</v>
      </c>
      <c r="J48" s="1683" t="s">
        <v>1054</v>
      </c>
      <c r="K48" s="1700" t="s">
        <v>842</v>
      </c>
      <c r="L48" s="1694" t="s">
        <v>1050</v>
      </c>
      <c r="M48" s="1697" t="s">
        <v>1009</v>
      </c>
      <c r="N48" s="1700" t="s">
        <v>973</v>
      </c>
      <c r="O48" s="1703" t="s">
        <v>1034</v>
      </c>
      <c r="P48" s="1683" t="s">
        <v>1051</v>
      </c>
      <c r="Q48" s="1727" t="s">
        <v>802</v>
      </c>
      <c r="R48" s="1686">
        <v>2</v>
      </c>
      <c r="S48" s="1686" t="s">
        <v>1056</v>
      </c>
    </row>
    <row r="49" spans="1:19" s="484" customFormat="1" ht="31.15" customHeight="1">
      <c r="A49" s="1641"/>
      <c r="B49" s="1668"/>
      <c r="C49" s="550" t="s">
        <v>1063</v>
      </c>
      <c r="D49" s="1711"/>
      <c r="E49" s="1675"/>
      <c r="F49" s="1675"/>
      <c r="G49" s="1675"/>
      <c r="H49" s="1678"/>
      <c r="I49" s="1791"/>
      <c r="J49" s="1684"/>
      <c r="K49" s="1701"/>
      <c r="L49" s="1695"/>
      <c r="M49" s="1698"/>
      <c r="N49" s="1701"/>
      <c r="O49" s="1704"/>
      <c r="P49" s="1684"/>
      <c r="Q49" s="1780"/>
      <c r="R49" s="1687"/>
      <c r="S49" s="1687"/>
    </row>
    <row r="50" spans="1:19" s="484" customFormat="1" ht="31.15" customHeight="1">
      <c r="A50" s="1641"/>
      <c r="B50" s="1668"/>
      <c r="C50" s="550" t="s">
        <v>1064</v>
      </c>
      <c r="D50" s="1711"/>
      <c r="E50" s="1675"/>
      <c r="F50" s="1675"/>
      <c r="G50" s="1675"/>
      <c r="H50" s="1678"/>
      <c r="I50" s="1791"/>
      <c r="J50" s="1684"/>
      <c r="K50" s="1701"/>
      <c r="L50" s="1695"/>
      <c r="M50" s="1698"/>
      <c r="N50" s="1701"/>
      <c r="O50" s="1704"/>
      <c r="P50" s="1684"/>
      <c r="Q50" s="1780"/>
      <c r="R50" s="1687"/>
      <c r="S50" s="1687"/>
    </row>
    <row r="51" spans="1:19" s="484" customFormat="1" ht="31.15" customHeight="1">
      <c r="A51" s="1641"/>
      <c r="B51" s="1668"/>
      <c r="C51" s="550" t="s">
        <v>1065</v>
      </c>
      <c r="D51" s="1711"/>
      <c r="E51" s="1675"/>
      <c r="F51" s="1675"/>
      <c r="G51" s="1675"/>
      <c r="H51" s="1678"/>
      <c r="I51" s="1791"/>
      <c r="J51" s="1684"/>
      <c r="K51" s="1701"/>
      <c r="L51" s="1695"/>
      <c r="M51" s="1698"/>
      <c r="N51" s="1701"/>
      <c r="O51" s="1704"/>
      <c r="P51" s="1684"/>
      <c r="Q51" s="1780"/>
      <c r="R51" s="1687"/>
      <c r="S51" s="1687"/>
    </row>
    <row r="52" spans="1:19" s="484" customFormat="1" ht="31.15" customHeight="1">
      <c r="A52" s="1642"/>
      <c r="B52" s="1669"/>
      <c r="C52" s="346" t="s">
        <v>1066</v>
      </c>
      <c r="D52" s="1693"/>
      <c r="E52" s="1676"/>
      <c r="F52" s="1676"/>
      <c r="G52" s="1676"/>
      <c r="H52" s="1679"/>
      <c r="I52" s="1792"/>
      <c r="J52" s="1685"/>
      <c r="K52" s="1702"/>
      <c r="L52" s="1696"/>
      <c r="M52" s="1699"/>
      <c r="N52" s="1702"/>
      <c r="O52" s="1705"/>
      <c r="P52" s="1685"/>
      <c r="Q52" s="1728"/>
      <c r="R52" s="1688"/>
      <c r="S52" s="1688"/>
    </row>
    <row r="53" spans="1:19" s="484" customFormat="1" ht="44.25" customHeight="1">
      <c r="A53" s="1787" t="s">
        <v>1067</v>
      </c>
      <c r="B53" s="313" t="s">
        <v>1068</v>
      </c>
      <c r="C53" s="346" t="s">
        <v>1069</v>
      </c>
      <c r="D53" s="799">
        <f>131+3099</f>
        <v>3230</v>
      </c>
      <c r="E53" s="382" t="s">
        <v>841</v>
      </c>
      <c r="F53" s="326" t="s">
        <v>1070</v>
      </c>
      <c r="G53" s="326" t="s">
        <v>1263</v>
      </c>
      <c r="H53" s="358">
        <v>1</v>
      </c>
      <c r="I53" s="552" t="s">
        <v>852</v>
      </c>
      <c r="J53" s="320" t="s">
        <v>1071</v>
      </c>
      <c r="K53" s="360" t="s">
        <v>842</v>
      </c>
      <c r="L53" s="321" t="s">
        <v>1050</v>
      </c>
      <c r="M53" s="322" t="s">
        <v>1072</v>
      </c>
      <c r="N53" s="360" t="s">
        <v>973</v>
      </c>
      <c r="O53" s="323" t="s">
        <v>974</v>
      </c>
      <c r="P53" s="320" t="s">
        <v>1073</v>
      </c>
      <c r="Q53" s="324" t="s">
        <v>802</v>
      </c>
      <c r="R53" s="325">
        <v>2</v>
      </c>
      <c r="S53" s="553" t="s">
        <v>1011</v>
      </c>
    </row>
    <row r="54" spans="1:19" s="484" customFormat="1" ht="39" customHeight="1">
      <c r="A54" s="1788"/>
      <c r="B54" s="562" t="s">
        <v>1074</v>
      </c>
      <c r="C54" s="352" t="s">
        <v>1075</v>
      </c>
      <c r="D54" s="755">
        <f>131+2899</f>
        <v>3030</v>
      </c>
      <c r="E54" s="326" t="s">
        <v>1053</v>
      </c>
      <c r="F54" s="326" t="s">
        <v>1070</v>
      </c>
      <c r="G54" s="326" t="s">
        <v>1263</v>
      </c>
      <c r="H54" s="358">
        <v>1</v>
      </c>
      <c r="I54" s="552" t="s">
        <v>852</v>
      </c>
      <c r="J54" s="320" t="s">
        <v>1071</v>
      </c>
      <c r="K54" s="360" t="s">
        <v>842</v>
      </c>
      <c r="L54" s="321" t="s">
        <v>1050</v>
      </c>
      <c r="M54" s="322" t="s">
        <v>1072</v>
      </c>
      <c r="N54" s="360" t="s">
        <v>973</v>
      </c>
      <c r="O54" s="323" t="s">
        <v>974</v>
      </c>
      <c r="P54" s="320" t="s">
        <v>1073</v>
      </c>
      <c r="Q54" s="324" t="s">
        <v>802</v>
      </c>
      <c r="R54" s="325">
        <v>2</v>
      </c>
      <c r="S54" s="553" t="s">
        <v>1011</v>
      </c>
    </row>
    <row r="55" spans="1:19" s="484" customFormat="1" ht="31.5">
      <c r="A55" s="1788"/>
      <c r="B55" s="1762" t="s">
        <v>1359</v>
      </c>
      <c r="C55" s="550" t="s">
        <v>1360</v>
      </c>
      <c r="D55" s="1692">
        <f>131+1999</f>
        <v>2130</v>
      </c>
      <c r="E55" s="1674" t="s">
        <v>1053</v>
      </c>
      <c r="F55" s="1674" t="s">
        <v>1049</v>
      </c>
      <c r="G55" s="1677" t="s">
        <v>1354</v>
      </c>
      <c r="H55" s="1680">
        <v>1</v>
      </c>
      <c r="I55" s="1683" t="s">
        <v>877</v>
      </c>
      <c r="J55" s="1683" t="s">
        <v>1361</v>
      </c>
      <c r="K55" s="1700" t="s">
        <v>842</v>
      </c>
      <c r="L55" s="1694" t="s">
        <v>1050</v>
      </c>
      <c r="M55" s="1697" t="s">
        <v>1009</v>
      </c>
      <c r="N55" s="1800" t="s">
        <v>973</v>
      </c>
      <c r="O55" s="1703" t="s">
        <v>1034</v>
      </c>
      <c r="P55" s="1683" t="s">
        <v>1362</v>
      </c>
      <c r="Q55" s="1793" t="s">
        <v>522</v>
      </c>
      <c r="R55" s="1686">
        <v>1</v>
      </c>
      <c r="S55" s="1686" t="s">
        <v>1363</v>
      </c>
    </row>
    <row r="56" spans="1:19" s="484" customFormat="1" ht="31.5">
      <c r="A56" s="1788"/>
      <c r="B56" s="1789"/>
      <c r="C56" s="346" t="s">
        <v>1364</v>
      </c>
      <c r="D56" s="1693"/>
      <c r="E56" s="1676"/>
      <c r="F56" s="1676"/>
      <c r="G56" s="1679"/>
      <c r="H56" s="1682"/>
      <c r="I56" s="1685"/>
      <c r="J56" s="1685"/>
      <c r="K56" s="1702"/>
      <c r="L56" s="1696"/>
      <c r="M56" s="1699"/>
      <c r="N56" s="1801"/>
      <c r="O56" s="1705"/>
      <c r="P56" s="1685"/>
      <c r="Q56" s="1794"/>
      <c r="R56" s="1688"/>
      <c r="S56" s="1688"/>
    </row>
    <row r="57" spans="1:19" s="484" customFormat="1" ht="39" customHeight="1">
      <c r="A57" s="1788"/>
      <c r="B57" s="494" t="s">
        <v>1365</v>
      </c>
      <c r="C57" s="331" t="s">
        <v>1366</v>
      </c>
      <c r="D57" s="800">
        <f>131+1499</f>
        <v>1630</v>
      </c>
      <c r="E57" s="381" t="s">
        <v>836</v>
      </c>
      <c r="F57" s="381" t="s">
        <v>1049</v>
      </c>
      <c r="G57" s="502" t="s">
        <v>1367</v>
      </c>
      <c r="H57" s="503">
        <v>1</v>
      </c>
      <c r="I57" s="504" t="s">
        <v>1368</v>
      </c>
      <c r="J57" s="504" t="s">
        <v>1020</v>
      </c>
      <c r="K57" s="540" t="s">
        <v>1369</v>
      </c>
      <c r="L57" s="505" t="s">
        <v>1050</v>
      </c>
      <c r="M57" s="506" t="s">
        <v>1072</v>
      </c>
      <c r="N57" s="801" t="s">
        <v>973</v>
      </c>
      <c r="O57" s="507" t="s">
        <v>9</v>
      </c>
      <c r="P57" s="504" t="s">
        <v>1079</v>
      </c>
      <c r="Q57" s="802" t="s">
        <v>522</v>
      </c>
      <c r="R57" s="508">
        <v>1</v>
      </c>
      <c r="S57" s="509" t="s">
        <v>1011</v>
      </c>
    </row>
    <row r="58" spans="1:19" s="484" customFormat="1" ht="31.5" customHeight="1">
      <c r="A58" s="1788"/>
      <c r="B58" s="328" t="s">
        <v>1370</v>
      </c>
      <c r="C58" s="329" t="s">
        <v>1371</v>
      </c>
      <c r="D58" s="1795">
        <f>131+1349</f>
        <v>1480</v>
      </c>
      <c r="E58" s="1715" t="s">
        <v>1372</v>
      </c>
      <c r="F58" s="1798" t="s">
        <v>1049</v>
      </c>
      <c r="G58" s="1718" t="s">
        <v>1373</v>
      </c>
      <c r="H58" s="1721" t="s">
        <v>115</v>
      </c>
      <c r="I58" s="1741" t="s">
        <v>1374</v>
      </c>
      <c r="J58" s="1741" t="s">
        <v>812</v>
      </c>
      <c r="K58" s="1750" t="s">
        <v>812</v>
      </c>
      <c r="L58" s="1823" t="s">
        <v>1050</v>
      </c>
      <c r="M58" s="1818" t="s">
        <v>1072</v>
      </c>
      <c r="N58" s="1819" t="s">
        <v>973</v>
      </c>
      <c r="O58" s="1820" t="s">
        <v>9</v>
      </c>
      <c r="P58" s="1821" t="s">
        <v>1375</v>
      </c>
      <c r="Q58" s="1802" t="s">
        <v>802</v>
      </c>
      <c r="R58" s="1729">
        <v>1</v>
      </c>
      <c r="S58" s="1729" t="s">
        <v>1376</v>
      </c>
    </row>
    <row r="59" spans="1:19" s="484" customFormat="1" ht="31.5">
      <c r="A59" s="1788"/>
      <c r="B59" s="764" t="s">
        <v>1377</v>
      </c>
      <c r="C59" s="550" t="s">
        <v>1378</v>
      </c>
      <c r="D59" s="1796"/>
      <c r="E59" s="1716"/>
      <c r="F59" s="1799"/>
      <c r="G59" s="1719"/>
      <c r="H59" s="1722"/>
      <c r="I59" s="1742"/>
      <c r="J59" s="1742"/>
      <c r="K59" s="1751"/>
      <c r="L59" s="1808"/>
      <c r="M59" s="1810"/>
      <c r="N59" s="1812"/>
      <c r="O59" s="1814"/>
      <c r="P59" s="1822"/>
      <c r="Q59" s="1803"/>
      <c r="R59" s="1730"/>
      <c r="S59" s="1730"/>
    </row>
    <row r="60" spans="1:19" s="484" customFormat="1" ht="31.5">
      <c r="A60" s="1788"/>
      <c r="B60" s="1805" t="s">
        <v>1377</v>
      </c>
      <c r="C60" s="495" t="s">
        <v>1379</v>
      </c>
      <c r="D60" s="1796"/>
      <c r="E60" s="1716"/>
      <c r="F60" s="1799" t="s">
        <v>1062</v>
      </c>
      <c r="G60" s="1719"/>
      <c r="H60" s="1722"/>
      <c r="I60" s="1742"/>
      <c r="J60" s="1742"/>
      <c r="K60" s="1751"/>
      <c r="L60" s="1808" t="s">
        <v>1050</v>
      </c>
      <c r="M60" s="1810" t="s">
        <v>1072</v>
      </c>
      <c r="N60" s="1812" t="s">
        <v>973</v>
      </c>
      <c r="O60" s="1814" t="s">
        <v>1034</v>
      </c>
      <c r="P60" s="1816" t="s">
        <v>1380</v>
      </c>
      <c r="Q60" s="1803"/>
      <c r="R60" s="1730"/>
      <c r="S60" s="1730"/>
    </row>
    <row r="61" spans="1:19" s="484" customFormat="1" ht="31.5">
      <c r="A61" s="1788"/>
      <c r="B61" s="1806"/>
      <c r="C61" s="496" t="s">
        <v>1381</v>
      </c>
      <c r="D61" s="1797"/>
      <c r="E61" s="1717"/>
      <c r="F61" s="1807"/>
      <c r="G61" s="1720"/>
      <c r="H61" s="1723"/>
      <c r="I61" s="1743"/>
      <c r="J61" s="1743"/>
      <c r="K61" s="1752"/>
      <c r="L61" s="1809"/>
      <c r="M61" s="1811"/>
      <c r="N61" s="1813"/>
      <c r="O61" s="1815"/>
      <c r="P61" s="1817"/>
      <c r="Q61" s="1804"/>
      <c r="R61" s="1731"/>
      <c r="S61" s="1731"/>
    </row>
    <row r="62" spans="1:19" s="484" customFormat="1" ht="31.5">
      <c r="A62" s="1788"/>
      <c r="B62" s="803" t="s">
        <v>1382</v>
      </c>
      <c r="C62" s="510" t="s">
        <v>1383</v>
      </c>
      <c r="D62" s="804">
        <f>131+1699</f>
        <v>1830</v>
      </c>
      <c r="E62" s="805" t="s">
        <v>836</v>
      </c>
      <c r="F62" s="805" t="s">
        <v>1049</v>
      </c>
      <c r="G62" s="806" t="s">
        <v>1367</v>
      </c>
      <c r="H62" s="807">
        <v>1</v>
      </c>
      <c r="I62" s="808" t="s">
        <v>1368</v>
      </c>
      <c r="J62" s="808" t="s">
        <v>1020</v>
      </c>
      <c r="K62" s="809" t="s">
        <v>1076</v>
      </c>
      <c r="L62" s="810" t="s">
        <v>1050</v>
      </c>
      <c r="M62" s="811" t="s">
        <v>1072</v>
      </c>
      <c r="N62" s="812" t="s">
        <v>973</v>
      </c>
      <c r="O62" s="813" t="s">
        <v>9</v>
      </c>
      <c r="P62" s="814" t="s">
        <v>1380</v>
      </c>
      <c r="Q62" s="815" t="s">
        <v>802</v>
      </c>
      <c r="R62" s="816">
        <v>1</v>
      </c>
      <c r="S62" s="817" t="s">
        <v>1011</v>
      </c>
    </row>
    <row r="63" spans="1:19" s="484" customFormat="1" ht="31.5">
      <c r="A63" s="1788"/>
      <c r="B63" s="1708" t="s">
        <v>1384</v>
      </c>
      <c r="C63" s="329" t="s">
        <v>1385</v>
      </c>
      <c r="D63" s="1795">
        <f>131+1599</f>
        <v>1730</v>
      </c>
      <c r="E63" s="1715" t="s">
        <v>1386</v>
      </c>
      <c r="F63" s="1715" t="s">
        <v>1062</v>
      </c>
      <c r="G63" s="1718" t="s">
        <v>1358</v>
      </c>
      <c r="H63" s="1721">
        <v>1</v>
      </c>
      <c r="I63" s="1741" t="s">
        <v>877</v>
      </c>
      <c r="J63" s="1741" t="s">
        <v>1361</v>
      </c>
      <c r="K63" s="1750" t="s">
        <v>839</v>
      </c>
      <c r="L63" s="1744" t="s">
        <v>1050</v>
      </c>
      <c r="M63" s="1747" t="s">
        <v>1072</v>
      </c>
      <c r="N63" s="1756" t="s">
        <v>973</v>
      </c>
      <c r="O63" s="1753" t="s">
        <v>1034</v>
      </c>
      <c r="P63" s="1741" t="s">
        <v>1078</v>
      </c>
      <c r="Q63" s="1802" t="s">
        <v>802</v>
      </c>
      <c r="R63" s="1729">
        <v>1</v>
      </c>
      <c r="S63" s="1826" t="s">
        <v>1011</v>
      </c>
    </row>
    <row r="64" spans="1:19" s="484" customFormat="1" ht="31.5">
      <c r="A64" s="1788"/>
      <c r="B64" s="1709"/>
      <c r="C64" s="550" t="s">
        <v>1387</v>
      </c>
      <c r="D64" s="1796"/>
      <c r="E64" s="1716"/>
      <c r="F64" s="1716"/>
      <c r="G64" s="1719"/>
      <c r="H64" s="1722"/>
      <c r="I64" s="1742"/>
      <c r="J64" s="1742"/>
      <c r="K64" s="1751"/>
      <c r="L64" s="1745"/>
      <c r="M64" s="1748"/>
      <c r="N64" s="1757"/>
      <c r="O64" s="1754"/>
      <c r="P64" s="1742"/>
      <c r="Q64" s="1803"/>
      <c r="R64" s="1730"/>
      <c r="S64" s="1827"/>
    </row>
    <row r="65" spans="1:19" s="484" customFormat="1" ht="31.5">
      <c r="A65" s="1788"/>
      <c r="B65" s="1710"/>
      <c r="C65" s="346" t="s">
        <v>1388</v>
      </c>
      <c r="D65" s="1797"/>
      <c r="E65" s="1717"/>
      <c r="F65" s="1717"/>
      <c r="G65" s="1720"/>
      <c r="H65" s="1723"/>
      <c r="I65" s="1743"/>
      <c r="J65" s="1743"/>
      <c r="K65" s="1752"/>
      <c r="L65" s="1746"/>
      <c r="M65" s="1749"/>
      <c r="N65" s="1758"/>
      <c r="O65" s="1755"/>
      <c r="P65" s="1743"/>
      <c r="Q65" s="1804"/>
      <c r="R65" s="1731"/>
      <c r="S65" s="1828"/>
    </row>
    <row r="66" spans="1:19" s="484" customFormat="1" ht="37.5" customHeight="1">
      <c r="A66" s="1787" t="s">
        <v>1080</v>
      </c>
      <c r="B66" s="313" t="s">
        <v>1389</v>
      </c>
      <c r="C66" s="346" t="s">
        <v>1390</v>
      </c>
      <c r="D66" s="818">
        <f>131+2499</f>
        <v>2630</v>
      </c>
      <c r="E66" s="382" t="s">
        <v>1391</v>
      </c>
      <c r="F66" s="382" t="s">
        <v>1049</v>
      </c>
      <c r="G66" s="513" t="s">
        <v>1392</v>
      </c>
      <c r="H66" s="514">
        <v>0</v>
      </c>
      <c r="I66" s="563" t="s">
        <v>852</v>
      </c>
      <c r="J66" s="515" t="s">
        <v>1393</v>
      </c>
      <c r="K66" s="564" t="s">
        <v>842</v>
      </c>
      <c r="L66" s="565" t="s">
        <v>1050</v>
      </c>
      <c r="M66" s="517" t="s">
        <v>1072</v>
      </c>
      <c r="N66" s="515" t="s">
        <v>973</v>
      </c>
      <c r="O66" s="541" t="s">
        <v>1034</v>
      </c>
      <c r="P66" s="515" t="s">
        <v>1081</v>
      </c>
      <c r="Q66" s="566" t="s">
        <v>802</v>
      </c>
      <c r="R66" s="567">
        <v>2</v>
      </c>
      <c r="S66" s="568" t="s">
        <v>1082</v>
      </c>
    </row>
    <row r="67" spans="1:19" s="484" customFormat="1" ht="37.5" customHeight="1">
      <c r="A67" s="1825"/>
      <c r="B67" s="494" t="s">
        <v>1394</v>
      </c>
      <c r="C67" s="819" t="s">
        <v>1395</v>
      </c>
      <c r="D67" s="820">
        <f>131+1899</f>
        <v>2030</v>
      </c>
      <c r="E67" s="511" t="s">
        <v>1396</v>
      </c>
      <c r="F67" s="382" t="s">
        <v>1049</v>
      </c>
      <c r="G67" s="358" t="s">
        <v>1354</v>
      </c>
      <c r="H67" s="359">
        <v>1</v>
      </c>
      <c r="I67" s="324" t="s">
        <v>877</v>
      </c>
      <c r="J67" s="320" t="s">
        <v>1393</v>
      </c>
      <c r="K67" s="560" t="s">
        <v>842</v>
      </c>
      <c r="L67" s="321" t="s">
        <v>1050</v>
      </c>
      <c r="M67" s="322" t="s">
        <v>1009</v>
      </c>
      <c r="N67" s="320" t="s">
        <v>973</v>
      </c>
      <c r="O67" s="561" t="s">
        <v>1034</v>
      </c>
      <c r="P67" s="320" t="s">
        <v>1397</v>
      </c>
      <c r="Q67" s="566" t="s">
        <v>522</v>
      </c>
      <c r="R67" s="325">
        <v>1</v>
      </c>
      <c r="S67" s="821" t="s">
        <v>1398</v>
      </c>
    </row>
    <row r="68" spans="1:19" s="484" customFormat="1" ht="31.5">
      <c r="A68" s="569"/>
      <c r="B68" s="554"/>
      <c r="C68" s="570"/>
      <c r="D68" s="822"/>
      <c r="E68" s="571"/>
      <c r="F68" s="555"/>
      <c r="G68" s="572"/>
      <c r="H68" s="571"/>
      <c r="I68" s="573"/>
      <c r="J68" s="558"/>
      <c r="K68" s="574"/>
      <c r="L68" s="556"/>
      <c r="M68" s="557"/>
      <c r="N68" s="574"/>
      <c r="O68" s="559"/>
      <c r="P68" s="575"/>
      <c r="Q68" s="576"/>
      <c r="R68" s="577"/>
      <c r="S68" s="554"/>
    </row>
    <row r="69" spans="1:19" s="484" customFormat="1" ht="46.5" customHeight="1">
      <c r="A69" s="1824" t="s">
        <v>1083</v>
      </c>
      <c r="B69" s="1824"/>
      <c r="C69" s="1824"/>
      <c r="D69" s="1824"/>
      <c r="E69" s="571"/>
      <c r="F69" s="555"/>
      <c r="G69" s="572"/>
      <c r="H69" s="571"/>
      <c r="I69" s="573"/>
      <c r="J69" s="558"/>
      <c r="K69" s="574"/>
      <c r="L69" s="556"/>
      <c r="M69" s="557"/>
      <c r="N69" s="574"/>
      <c r="O69" s="559"/>
      <c r="P69" s="575"/>
      <c r="Q69" s="576"/>
      <c r="R69" s="577"/>
      <c r="S69" s="554"/>
    </row>
    <row r="70" spans="1:19" s="484" customFormat="1" ht="31.5">
      <c r="A70" s="1630" t="s">
        <v>767</v>
      </c>
      <c r="B70" s="1632" t="s">
        <v>2</v>
      </c>
      <c r="C70" s="1632" t="s">
        <v>768</v>
      </c>
      <c r="D70" s="300"/>
      <c r="E70" s="1634" t="s">
        <v>709</v>
      </c>
      <c r="F70" s="1635"/>
      <c r="G70" s="1635"/>
      <c r="H70" s="1635"/>
      <c r="I70" s="1635"/>
      <c r="J70" s="1635"/>
      <c r="K70" s="1635"/>
      <c r="L70" s="1635"/>
      <c r="M70" s="1635"/>
      <c r="N70" s="1635"/>
      <c r="O70" s="1635"/>
      <c r="P70" s="1635"/>
      <c r="Q70" s="1635"/>
      <c r="R70" s="1635"/>
      <c r="S70" s="1636"/>
    </row>
    <row r="71" spans="1:19" s="484" customFormat="1" ht="94.5">
      <c r="A71" s="1631"/>
      <c r="B71" s="1633"/>
      <c r="C71" s="1633"/>
      <c r="D71" s="302" t="s">
        <v>862</v>
      </c>
      <c r="E71" s="303" t="s">
        <v>6</v>
      </c>
      <c r="F71" s="303" t="s">
        <v>769</v>
      </c>
      <c r="G71" s="304" t="s">
        <v>770</v>
      </c>
      <c r="H71" s="305" t="s">
        <v>771</v>
      </c>
      <c r="I71" s="303" t="s">
        <v>8</v>
      </c>
      <c r="J71" s="306" t="s">
        <v>9</v>
      </c>
      <c r="K71" s="307" t="s">
        <v>772</v>
      </c>
      <c r="L71" s="307" t="s">
        <v>592</v>
      </c>
      <c r="M71" s="307" t="s">
        <v>773</v>
      </c>
      <c r="N71" s="307" t="s">
        <v>594</v>
      </c>
      <c r="O71" s="307" t="s">
        <v>774</v>
      </c>
      <c r="P71" s="307" t="s">
        <v>775</v>
      </c>
      <c r="Q71" s="307" t="s">
        <v>13</v>
      </c>
      <c r="R71" s="307" t="s">
        <v>14</v>
      </c>
      <c r="S71" s="307" t="s">
        <v>776</v>
      </c>
    </row>
    <row r="72" spans="1:19" s="484" customFormat="1" ht="41.25" customHeight="1">
      <c r="A72" s="578" t="s">
        <v>1084</v>
      </c>
      <c r="B72" s="579" t="s">
        <v>1085</v>
      </c>
      <c r="C72" s="580" t="s">
        <v>1086</v>
      </c>
      <c r="D72" s="781">
        <f>131+4139</f>
        <v>4270</v>
      </c>
      <c r="E72" s="581" t="s">
        <v>1087</v>
      </c>
      <c r="F72" s="326" t="s">
        <v>1088</v>
      </c>
      <c r="G72" s="582" t="s">
        <v>1399</v>
      </c>
      <c r="H72" s="583">
        <v>1</v>
      </c>
      <c r="I72" s="584" t="s">
        <v>1089</v>
      </c>
      <c r="J72" s="320" t="s">
        <v>1090</v>
      </c>
      <c r="K72" s="360" t="s">
        <v>839</v>
      </c>
      <c r="L72" s="321" t="s">
        <v>782</v>
      </c>
      <c r="M72" s="322" t="s">
        <v>1091</v>
      </c>
      <c r="N72" s="360" t="s">
        <v>1092</v>
      </c>
      <c r="O72" s="561" t="s">
        <v>974</v>
      </c>
      <c r="P72" s="585" t="s">
        <v>1093</v>
      </c>
      <c r="Q72" s="584" t="s">
        <v>1094</v>
      </c>
      <c r="R72" s="325">
        <v>3</v>
      </c>
      <c r="S72" s="586" t="s">
        <v>1095</v>
      </c>
    </row>
    <row r="73" spans="1:19" s="484" customFormat="1" ht="38.25" customHeight="1">
      <c r="A73" s="1835" t="s">
        <v>1096</v>
      </c>
      <c r="B73" s="1838" t="s">
        <v>1097</v>
      </c>
      <c r="C73" s="580" t="s">
        <v>1098</v>
      </c>
      <c r="D73" s="781">
        <f>131+3499</f>
        <v>3630</v>
      </c>
      <c r="E73" s="581" t="s">
        <v>1099</v>
      </c>
      <c r="F73" s="326" t="s">
        <v>1062</v>
      </c>
      <c r="G73" s="582" t="s">
        <v>1279</v>
      </c>
      <c r="H73" s="583">
        <v>1</v>
      </c>
      <c r="I73" s="584" t="s">
        <v>1100</v>
      </c>
      <c r="J73" s="320" t="s">
        <v>1101</v>
      </c>
      <c r="K73" s="360" t="s">
        <v>842</v>
      </c>
      <c r="L73" s="321" t="s">
        <v>1050</v>
      </c>
      <c r="M73" s="322" t="s">
        <v>1102</v>
      </c>
      <c r="N73" s="360" t="s">
        <v>1103</v>
      </c>
      <c r="O73" s="561" t="s">
        <v>974</v>
      </c>
      <c r="P73" s="585" t="s">
        <v>1104</v>
      </c>
      <c r="Q73" s="584" t="s">
        <v>1105</v>
      </c>
      <c r="R73" s="325">
        <v>3</v>
      </c>
      <c r="S73" s="586" t="s">
        <v>1095</v>
      </c>
    </row>
    <row r="74" spans="1:19" s="484" customFormat="1" ht="38.25" customHeight="1">
      <c r="A74" s="1836"/>
      <c r="B74" s="1839"/>
      <c r="C74" s="580" t="s">
        <v>1106</v>
      </c>
      <c r="D74" s="781">
        <f>131+2999</f>
        <v>3130</v>
      </c>
      <c r="E74" s="581" t="s">
        <v>1107</v>
      </c>
      <c r="F74" s="326" t="s">
        <v>1062</v>
      </c>
      <c r="G74" s="582" t="s">
        <v>1279</v>
      </c>
      <c r="H74" s="583">
        <v>1</v>
      </c>
      <c r="I74" s="584" t="s">
        <v>1108</v>
      </c>
      <c r="J74" s="320" t="s">
        <v>1101</v>
      </c>
      <c r="K74" s="360" t="s">
        <v>842</v>
      </c>
      <c r="L74" s="321" t="s">
        <v>1050</v>
      </c>
      <c r="M74" s="322" t="s">
        <v>1102</v>
      </c>
      <c r="N74" s="360" t="s">
        <v>1103</v>
      </c>
      <c r="O74" s="561" t="s">
        <v>974</v>
      </c>
      <c r="P74" s="585" t="s">
        <v>1104</v>
      </c>
      <c r="Q74" s="584" t="s">
        <v>1105</v>
      </c>
      <c r="R74" s="325">
        <v>3</v>
      </c>
      <c r="S74" s="586" t="s">
        <v>1095</v>
      </c>
    </row>
    <row r="75" spans="1:19" s="484" customFormat="1" ht="31.5">
      <c r="A75" s="1837"/>
      <c r="B75" s="1840"/>
      <c r="C75" s="580" t="s">
        <v>1109</v>
      </c>
      <c r="D75" s="823">
        <f>131+2659</f>
        <v>2790</v>
      </c>
      <c r="E75" s="587" t="s">
        <v>1053</v>
      </c>
      <c r="F75" s="361" t="s">
        <v>1062</v>
      </c>
      <c r="G75" s="582" t="s">
        <v>1279</v>
      </c>
      <c r="H75" s="588">
        <v>1</v>
      </c>
      <c r="I75" s="584" t="s">
        <v>1089</v>
      </c>
      <c r="J75" s="360" t="s">
        <v>1110</v>
      </c>
      <c r="K75" s="360" t="s">
        <v>812</v>
      </c>
      <c r="L75" s="561" t="s">
        <v>1050</v>
      </c>
      <c r="M75" s="589" t="s">
        <v>1102</v>
      </c>
      <c r="N75" s="360" t="s">
        <v>1103</v>
      </c>
      <c r="O75" s="561" t="s">
        <v>974</v>
      </c>
      <c r="P75" s="590" t="s">
        <v>1104</v>
      </c>
      <c r="Q75" s="584" t="s">
        <v>1105</v>
      </c>
      <c r="R75" s="591">
        <v>3</v>
      </c>
      <c r="S75" s="592" t="s">
        <v>1095</v>
      </c>
    </row>
    <row r="76" spans="1:19" s="484" customFormat="1" ht="16.5" customHeight="1">
      <c r="A76" s="1841"/>
      <c r="B76" s="1841"/>
      <c r="C76" s="595"/>
      <c r="D76" s="824"/>
      <c r="E76" s="1842"/>
      <c r="F76" s="1842"/>
      <c r="G76" s="1842"/>
      <c r="H76" s="1842"/>
      <c r="I76" s="596"/>
      <c r="J76" s="371"/>
      <c r="K76" s="597"/>
      <c r="L76" s="372"/>
      <c r="M76" s="373"/>
      <c r="N76" s="598"/>
      <c r="O76" s="594"/>
      <c r="P76" s="371"/>
      <c r="Q76" s="593"/>
      <c r="R76" s="377"/>
      <c r="S76" s="599"/>
    </row>
    <row r="77" spans="1:19" s="424" customFormat="1" ht="28.5">
      <c r="A77" s="425" t="s">
        <v>918</v>
      </c>
      <c r="B77" s="426"/>
      <c r="C77" s="421"/>
      <c r="D77" s="825"/>
      <c r="E77" s="426"/>
      <c r="F77" s="426"/>
      <c r="G77" s="426"/>
      <c r="H77" s="426"/>
      <c r="I77" s="426"/>
      <c r="J77" s="426"/>
      <c r="K77" s="426"/>
      <c r="L77" s="426"/>
      <c r="M77" s="426"/>
      <c r="N77" s="426"/>
      <c r="O77" s="426"/>
      <c r="P77" s="426"/>
      <c r="Q77" s="426"/>
      <c r="R77" s="426"/>
      <c r="S77" s="423"/>
    </row>
    <row r="78" spans="1:19" s="424" customFormat="1" ht="28.5">
      <c r="A78" s="1831" t="s">
        <v>919</v>
      </c>
      <c r="B78" s="1832"/>
      <c r="C78" s="1832"/>
      <c r="D78" s="1832"/>
      <c r="E78" s="1832"/>
      <c r="F78" s="426" t="s">
        <v>920</v>
      </c>
      <c r="G78" s="427"/>
      <c r="H78" s="428"/>
      <c r="I78" s="428"/>
      <c r="J78" s="428"/>
      <c r="K78" s="428"/>
      <c r="L78" s="428"/>
      <c r="M78" s="428"/>
      <c r="N78" s="428"/>
      <c r="O78" s="428"/>
      <c r="P78" s="428"/>
      <c r="Q78" s="428"/>
      <c r="R78" s="428"/>
      <c r="S78" s="429"/>
    </row>
    <row r="79" spans="1:19" s="424" customFormat="1" ht="28.5">
      <c r="A79" s="430"/>
      <c r="B79" s="431"/>
      <c r="C79" s="432"/>
      <c r="D79" s="433"/>
      <c r="E79" s="434"/>
      <c r="F79" s="432"/>
      <c r="G79" s="427"/>
      <c r="H79" s="428"/>
      <c r="I79" s="428"/>
      <c r="J79" s="428"/>
      <c r="K79" s="428"/>
      <c r="L79" s="428"/>
      <c r="M79" s="428"/>
      <c r="N79" s="428"/>
      <c r="O79" s="428"/>
      <c r="P79" s="428"/>
      <c r="Q79" s="428"/>
      <c r="R79" s="428"/>
      <c r="S79" s="429"/>
    </row>
    <row r="80" spans="1:19" s="435" customFormat="1" ht="28.5">
      <c r="A80" s="425" t="s">
        <v>921</v>
      </c>
      <c r="B80" s="431"/>
      <c r="C80" s="432"/>
      <c r="D80" s="422"/>
      <c r="E80" s="434"/>
      <c r="F80" s="432"/>
      <c r="G80" s="427"/>
      <c r="H80" s="428"/>
      <c r="I80" s="428"/>
      <c r="J80" s="428"/>
      <c r="K80" s="428"/>
      <c r="L80" s="428"/>
      <c r="M80" s="428"/>
      <c r="N80" s="428"/>
      <c r="O80" s="428"/>
      <c r="P80" s="428"/>
      <c r="Q80" s="428"/>
      <c r="R80" s="428"/>
      <c r="S80" s="429"/>
    </row>
    <row r="81" spans="1:19" s="440" customFormat="1" ht="16.5" customHeight="1">
      <c r="A81" s="430"/>
      <c r="B81" s="431"/>
      <c r="C81" s="432"/>
      <c r="D81" s="433"/>
      <c r="E81" s="434"/>
      <c r="F81" s="432"/>
      <c r="G81" s="436"/>
      <c r="H81" s="432"/>
      <c r="I81" s="437"/>
      <c r="J81" s="437"/>
      <c r="K81" s="437"/>
      <c r="L81" s="437"/>
      <c r="M81" s="437"/>
      <c r="N81" s="437"/>
      <c r="O81" s="437"/>
      <c r="P81" s="432"/>
      <c r="Q81" s="432"/>
      <c r="R81" s="438"/>
      <c r="S81" s="439"/>
    </row>
    <row r="82" spans="1:19" s="440" customFormat="1" ht="39.950000000000003" customHeight="1">
      <c r="A82" s="1829" t="s">
        <v>922</v>
      </c>
      <c r="B82" s="1830"/>
      <c r="C82" s="441"/>
      <c r="D82" s="442"/>
      <c r="E82" s="443"/>
      <c r="F82" s="443"/>
      <c r="G82" s="444"/>
      <c r="H82" s="443"/>
      <c r="I82" s="443"/>
      <c r="J82" s="443"/>
      <c r="K82" s="443"/>
      <c r="L82" s="443"/>
      <c r="M82" s="443"/>
      <c r="N82" s="443"/>
      <c r="O82" s="443"/>
      <c r="P82" s="443"/>
      <c r="Q82" s="443"/>
      <c r="R82" s="443"/>
      <c r="S82" s="445" t="s">
        <v>923</v>
      </c>
    </row>
    <row r="83" spans="1:19" s="440" customFormat="1" ht="33.75" customHeight="1">
      <c r="A83" s="446"/>
      <c r="B83" s="447" t="s">
        <v>924</v>
      </c>
      <c r="C83" s="448" t="s">
        <v>925</v>
      </c>
      <c r="D83" s="826"/>
      <c r="E83" s="448"/>
      <c r="F83" s="448"/>
      <c r="G83" s="448"/>
      <c r="H83" s="448"/>
      <c r="I83" s="448"/>
      <c r="J83" s="448"/>
      <c r="K83" s="448"/>
      <c r="L83" s="448"/>
      <c r="M83" s="448"/>
      <c r="N83" s="448"/>
      <c r="O83" s="448"/>
      <c r="P83" s="448"/>
      <c r="Q83" s="448"/>
      <c r="R83" s="448"/>
      <c r="S83" s="449"/>
    </row>
    <row r="84" spans="1:19" s="440" customFormat="1" ht="33.75" customHeight="1">
      <c r="A84" s="446"/>
      <c r="B84" s="447" t="s">
        <v>926</v>
      </c>
      <c r="C84" s="448" t="s">
        <v>927</v>
      </c>
      <c r="D84" s="826"/>
      <c r="E84" s="448"/>
      <c r="F84" s="448"/>
      <c r="G84" s="448"/>
      <c r="H84" s="448"/>
      <c r="I84" s="448"/>
      <c r="J84" s="448"/>
      <c r="K84" s="448"/>
      <c r="L84" s="448"/>
      <c r="M84" s="448"/>
      <c r="N84" s="448"/>
      <c r="O84" s="448"/>
      <c r="P84" s="448"/>
      <c r="Q84" s="448"/>
      <c r="R84" s="448"/>
      <c r="S84" s="449"/>
    </row>
    <row r="85" spans="1:19" s="440" customFormat="1" ht="39.950000000000003" customHeight="1">
      <c r="A85" s="1833" t="s">
        <v>928</v>
      </c>
      <c r="B85" s="1834"/>
      <c r="C85" s="450"/>
      <c r="D85" s="442"/>
      <c r="E85" s="443"/>
      <c r="F85" s="443"/>
      <c r="G85" s="444"/>
      <c r="H85" s="443"/>
      <c r="I85" s="443"/>
      <c r="J85" s="443"/>
      <c r="K85" s="443"/>
      <c r="L85" s="443"/>
      <c r="M85" s="443"/>
      <c r="N85" s="443"/>
      <c r="O85" s="443"/>
      <c r="P85" s="443"/>
      <c r="Q85" s="443"/>
      <c r="R85" s="443"/>
      <c r="S85" s="445" t="s">
        <v>929</v>
      </c>
    </row>
    <row r="86" spans="1:19" s="440" customFormat="1" ht="28.5" customHeight="1">
      <c r="A86" s="446"/>
      <c r="B86" s="447" t="s">
        <v>924</v>
      </c>
      <c r="C86" s="451" t="s">
        <v>930</v>
      </c>
      <c r="D86" s="827"/>
      <c r="E86" s="451"/>
      <c r="F86" s="451"/>
      <c r="G86" s="451"/>
      <c r="H86" s="451"/>
      <c r="I86" s="451"/>
      <c r="J86" s="451"/>
      <c r="K86" s="451"/>
      <c r="L86" s="451"/>
      <c r="M86" s="451"/>
      <c r="N86" s="451"/>
      <c r="O86" s="451"/>
      <c r="P86" s="451"/>
      <c r="Q86" s="451"/>
      <c r="R86" s="451"/>
      <c r="S86" s="453"/>
    </row>
    <row r="87" spans="1:19" s="440" customFormat="1" ht="39.950000000000003" customHeight="1">
      <c r="A87" s="446"/>
      <c r="B87" s="447" t="s">
        <v>926</v>
      </c>
      <c r="C87" s="451" t="s">
        <v>931</v>
      </c>
      <c r="D87" s="827"/>
      <c r="E87" s="451"/>
      <c r="F87" s="451"/>
      <c r="G87" s="451"/>
      <c r="H87" s="451"/>
      <c r="I87" s="451"/>
      <c r="J87" s="451"/>
      <c r="K87" s="451"/>
      <c r="L87" s="451"/>
      <c r="M87" s="451"/>
      <c r="N87" s="451"/>
      <c r="O87" s="451"/>
      <c r="P87" s="451"/>
      <c r="Q87" s="451"/>
      <c r="R87" s="451"/>
      <c r="S87" s="453"/>
    </row>
    <row r="88" spans="1:19" s="440" customFormat="1" ht="39.950000000000003" customHeight="1">
      <c r="A88" s="1829" t="s">
        <v>932</v>
      </c>
      <c r="B88" s="1830"/>
      <c r="C88" s="441"/>
      <c r="D88" s="454"/>
      <c r="E88" s="450"/>
      <c r="F88" s="443"/>
      <c r="G88" s="444"/>
      <c r="H88" s="443"/>
      <c r="I88" s="443"/>
      <c r="J88" s="443"/>
      <c r="K88" s="443"/>
      <c r="L88" s="443"/>
      <c r="M88" s="443"/>
      <c r="N88" s="443"/>
      <c r="O88" s="443"/>
      <c r="P88" s="443"/>
      <c r="Q88" s="443"/>
      <c r="R88" s="443"/>
      <c r="S88" s="445" t="s">
        <v>933</v>
      </c>
    </row>
    <row r="89" spans="1:19" s="440" customFormat="1" ht="39.950000000000003" customHeight="1">
      <c r="A89" s="446"/>
      <c r="B89" s="447" t="s">
        <v>924</v>
      </c>
      <c r="C89" s="455" t="s">
        <v>934</v>
      </c>
      <c r="D89" s="828"/>
      <c r="E89" s="455"/>
      <c r="F89" s="455"/>
      <c r="G89" s="455"/>
      <c r="H89" s="455"/>
      <c r="I89" s="455"/>
      <c r="J89" s="455"/>
      <c r="K89" s="455"/>
      <c r="L89" s="455"/>
      <c r="M89" s="455"/>
      <c r="N89" s="455"/>
      <c r="O89" s="455"/>
      <c r="P89" s="455"/>
      <c r="Q89" s="455"/>
      <c r="R89" s="455"/>
      <c r="S89" s="456"/>
    </row>
    <row r="90" spans="1:19" s="440" customFormat="1" ht="39.950000000000003" customHeight="1">
      <c r="A90" s="446"/>
      <c r="B90" s="447" t="s">
        <v>926</v>
      </c>
      <c r="C90" s="457" t="s">
        <v>935</v>
      </c>
      <c r="D90" s="826"/>
      <c r="E90" s="457"/>
      <c r="F90" s="457"/>
      <c r="G90" s="457"/>
      <c r="H90" s="457"/>
      <c r="I90" s="457"/>
      <c r="J90" s="457"/>
      <c r="K90" s="457"/>
      <c r="L90" s="457"/>
      <c r="M90" s="457"/>
      <c r="N90" s="457"/>
      <c r="O90" s="457"/>
      <c r="P90" s="457"/>
      <c r="Q90" s="457"/>
      <c r="R90" s="457"/>
      <c r="S90" s="458"/>
    </row>
    <row r="91" spans="1:19" s="440" customFormat="1" ht="39.950000000000003" customHeight="1">
      <c r="A91" s="1829" t="s">
        <v>936</v>
      </c>
      <c r="B91" s="1830"/>
      <c r="C91" s="1830"/>
      <c r="D91" s="1830"/>
      <c r="E91" s="443"/>
      <c r="F91" s="443"/>
      <c r="G91" s="444"/>
      <c r="H91" s="443"/>
      <c r="I91" s="443"/>
      <c r="J91" s="443"/>
      <c r="K91" s="443"/>
      <c r="L91" s="443"/>
      <c r="M91" s="443"/>
      <c r="N91" s="443"/>
      <c r="O91" s="443"/>
      <c r="P91" s="443"/>
      <c r="Q91" s="443"/>
      <c r="R91" s="443"/>
      <c r="S91" s="445" t="s">
        <v>937</v>
      </c>
    </row>
    <row r="92" spans="1:19" s="440" customFormat="1" ht="39.950000000000003" customHeight="1">
      <c r="A92" s="446"/>
      <c r="B92" s="459" t="s">
        <v>938</v>
      </c>
      <c r="C92" s="451" t="s">
        <v>939</v>
      </c>
      <c r="D92" s="827"/>
      <c r="E92" s="451"/>
      <c r="F92" s="451"/>
      <c r="G92" s="451"/>
      <c r="H92" s="451"/>
      <c r="I92" s="451"/>
      <c r="J92" s="451"/>
      <c r="K92" s="451"/>
      <c r="L92" s="451"/>
      <c r="M92" s="451"/>
      <c r="N92" s="451"/>
      <c r="O92" s="451"/>
      <c r="P92" s="451"/>
      <c r="Q92" s="451"/>
      <c r="R92" s="451"/>
      <c r="S92" s="453"/>
    </row>
    <row r="93" spans="1:19" s="440" customFormat="1" ht="39.950000000000003" customHeight="1">
      <c r="A93" s="1829" t="s">
        <v>940</v>
      </c>
      <c r="B93" s="1830"/>
      <c r="C93" s="441"/>
      <c r="D93" s="454"/>
      <c r="E93" s="450"/>
      <c r="F93" s="450" t="s">
        <v>924</v>
      </c>
      <c r="G93" s="444"/>
      <c r="H93" s="443"/>
      <c r="I93" s="443"/>
      <c r="J93" s="443"/>
      <c r="K93" s="443"/>
      <c r="L93" s="443"/>
      <c r="M93" s="443"/>
      <c r="N93" s="443"/>
      <c r="O93" s="443"/>
      <c r="P93" s="443"/>
      <c r="Q93" s="443"/>
      <c r="R93" s="443"/>
      <c r="S93" s="445" t="s">
        <v>941</v>
      </c>
    </row>
    <row r="94" spans="1:19" s="440" customFormat="1" ht="33.75" customHeight="1">
      <c r="A94" s="460"/>
      <c r="B94" s="447" t="s">
        <v>942</v>
      </c>
      <c r="C94" s="457" t="s">
        <v>943</v>
      </c>
      <c r="D94" s="826"/>
      <c r="E94" s="457"/>
      <c r="F94" s="457"/>
      <c r="G94" s="457"/>
      <c r="H94" s="457"/>
      <c r="I94" s="457"/>
      <c r="J94" s="457"/>
      <c r="K94" s="457"/>
      <c r="L94" s="457"/>
      <c r="M94" s="457"/>
      <c r="N94" s="457"/>
      <c r="O94" s="457"/>
      <c r="P94" s="457"/>
      <c r="Q94" s="457"/>
      <c r="R94" s="457"/>
      <c r="S94" s="458"/>
    </row>
    <row r="95" spans="1:19" s="440" customFormat="1" ht="33.6" customHeight="1">
      <c r="A95" s="460"/>
      <c r="B95" s="461" t="s">
        <v>944</v>
      </c>
      <c r="C95" s="455" t="s">
        <v>945</v>
      </c>
      <c r="D95" s="452"/>
      <c r="E95" s="462"/>
      <c r="F95" s="462" t="s">
        <v>946</v>
      </c>
      <c r="G95" s="463"/>
      <c r="H95" s="464"/>
      <c r="I95" s="464"/>
      <c r="J95" s="464"/>
      <c r="K95" s="464"/>
      <c r="L95" s="464"/>
      <c r="M95" s="464"/>
      <c r="N95" s="464"/>
      <c r="O95" s="464"/>
      <c r="P95" s="464"/>
      <c r="Q95" s="464"/>
      <c r="R95" s="464"/>
      <c r="S95" s="465"/>
    </row>
    <row r="96" spans="1:19" s="440" customFormat="1" ht="33.75" customHeight="1">
      <c r="A96" s="460"/>
      <c r="B96" s="461" t="s">
        <v>947</v>
      </c>
      <c r="C96" s="455" t="s">
        <v>948</v>
      </c>
      <c r="D96" s="828"/>
      <c r="E96" s="455"/>
      <c r="F96" s="462" t="s">
        <v>949</v>
      </c>
      <c r="G96" s="455"/>
      <c r="H96" s="455"/>
      <c r="I96" s="455"/>
      <c r="J96" s="455"/>
      <c r="K96" s="455"/>
      <c r="L96" s="455"/>
      <c r="M96" s="455"/>
      <c r="N96" s="455"/>
      <c r="O96" s="455"/>
      <c r="P96" s="455"/>
      <c r="Q96" s="455"/>
      <c r="R96" s="455"/>
      <c r="S96" s="456"/>
    </row>
    <row r="97" spans="1:19" s="440" customFormat="1" ht="33.75" customHeight="1">
      <c r="A97" s="460"/>
      <c r="B97" s="461" t="s">
        <v>950</v>
      </c>
      <c r="C97" s="455" t="s">
        <v>951</v>
      </c>
      <c r="D97" s="452"/>
      <c r="E97" s="462"/>
      <c r="F97" s="462" t="s">
        <v>952</v>
      </c>
      <c r="G97" s="463"/>
      <c r="H97" s="464"/>
      <c r="I97" s="464"/>
      <c r="J97" s="464"/>
      <c r="K97" s="464"/>
      <c r="L97" s="464"/>
      <c r="M97" s="464"/>
      <c r="N97" s="464"/>
      <c r="O97" s="464"/>
      <c r="P97" s="464"/>
      <c r="Q97" s="464"/>
      <c r="R97" s="464"/>
      <c r="S97" s="465"/>
    </row>
    <row r="98" spans="1:19" s="440" customFormat="1" ht="33.75" customHeight="1">
      <c r="A98" s="460"/>
      <c r="B98" s="461" t="s">
        <v>953</v>
      </c>
      <c r="C98" s="451" t="s">
        <v>954</v>
      </c>
      <c r="D98" s="452"/>
      <c r="E98" s="462"/>
      <c r="F98" s="462" t="s">
        <v>955</v>
      </c>
      <c r="G98" s="463"/>
      <c r="H98" s="464"/>
      <c r="I98" s="464"/>
      <c r="J98" s="464"/>
      <c r="K98" s="464"/>
      <c r="L98" s="464"/>
      <c r="M98" s="464"/>
      <c r="N98" s="464"/>
      <c r="O98" s="464"/>
      <c r="P98" s="464"/>
      <c r="Q98" s="464"/>
      <c r="R98" s="464"/>
      <c r="S98" s="465"/>
    </row>
    <row r="99" spans="1:19" s="440" customFormat="1" ht="33.75" customHeight="1">
      <c r="A99" s="460"/>
      <c r="B99" s="461" t="s">
        <v>956</v>
      </c>
      <c r="C99" s="451" t="s">
        <v>957</v>
      </c>
      <c r="D99" s="452"/>
      <c r="E99" s="462"/>
      <c r="F99" s="462" t="s">
        <v>958</v>
      </c>
      <c r="G99" s="463"/>
      <c r="H99" s="464"/>
      <c r="I99" s="464"/>
      <c r="J99" s="464"/>
      <c r="K99" s="464"/>
      <c r="L99" s="464"/>
      <c r="M99" s="464"/>
      <c r="N99" s="464"/>
      <c r="O99" s="464"/>
      <c r="P99" s="464"/>
      <c r="Q99" s="464"/>
      <c r="R99" s="464"/>
      <c r="S99" s="465"/>
    </row>
    <row r="100" spans="1:19" s="440" customFormat="1" ht="39.950000000000003" customHeight="1">
      <c r="A100" s="1829" t="s">
        <v>959</v>
      </c>
      <c r="B100" s="1830"/>
      <c r="C100" s="441"/>
      <c r="D100" s="442"/>
      <c r="E100" s="443"/>
      <c r="F100" s="443"/>
      <c r="G100" s="444"/>
      <c r="H100" s="443"/>
      <c r="I100" s="443"/>
      <c r="J100" s="443"/>
      <c r="K100" s="443"/>
      <c r="L100" s="443"/>
      <c r="M100" s="443"/>
      <c r="N100" s="443"/>
      <c r="O100" s="443"/>
      <c r="P100" s="443"/>
      <c r="Q100" s="443"/>
      <c r="R100" s="443"/>
      <c r="S100" s="445" t="s">
        <v>960</v>
      </c>
    </row>
    <row r="101" spans="1:19" s="440" customFormat="1" ht="32.25" customHeight="1">
      <c r="A101" s="460"/>
      <c r="B101" s="466" t="s">
        <v>924</v>
      </c>
      <c r="C101" s="467" t="s">
        <v>961</v>
      </c>
      <c r="D101" s="452"/>
      <c r="E101" s="462"/>
      <c r="F101" s="464"/>
      <c r="G101" s="463"/>
      <c r="H101" s="464"/>
      <c r="I101" s="464"/>
      <c r="J101" s="464"/>
      <c r="K101" s="464"/>
      <c r="L101" s="464"/>
      <c r="M101" s="464"/>
      <c r="N101" s="464"/>
      <c r="O101" s="464"/>
      <c r="P101" s="464"/>
      <c r="Q101" s="464"/>
      <c r="R101" s="464"/>
      <c r="S101" s="465"/>
    </row>
    <row r="102" spans="1:19" ht="28.5">
      <c r="A102" s="468"/>
      <c r="B102" s="469" t="s">
        <v>938</v>
      </c>
      <c r="C102" s="470" t="s">
        <v>962</v>
      </c>
      <c r="D102" s="471"/>
      <c r="E102" s="472"/>
      <c r="F102" s="473"/>
      <c r="G102" s="474"/>
      <c r="H102" s="473"/>
      <c r="I102" s="473"/>
      <c r="J102" s="473"/>
      <c r="K102" s="473"/>
      <c r="L102" s="473"/>
      <c r="M102" s="473"/>
      <c r="N102" s="473"/>
      <c r="O102" s="473"/>
      <c r="P102" s="473"/>
      <c r="Q102" s="473"/>
      <c r="R102" s="473"/>
      <c r="S102" s="475"/>
    </row>
    <row r="103" spans="1:19" s="833" customFormat="1" ht="26.25">
      <c r="A103" s="829" t="s">
        <v>494</v>
      </c>
      <c r="B103" s="830"/>
      <c r="C103" s="830"/>
      <c r="D103" s="831"/>
      <c r="E103" s="831"/>
      <c r="F103" s="831"/>
      <c r="G103" s="831"/>
      <c r="H103" s="831"/>
      <c r="I103" s="831"/>
      <c r="J103" s="832"/>
      <c r="K103" s="832"/>
      <c r="L103" s="832"/>
      <c r="M103" s="832"/>
      <c r="N103" s="832"/>
      <c r="O103" s="832"/>
      <c r="P103" s="832"/>
    </row>
    <row r="104" spans="1:19" s="833" customFormat="1" ht="26.25">
      <c r="A104" s="830" t="s">
        <v>495</v>
      </c>
      <c r="B104" s="830"/>
      <c r="C104" s="830"/>
      <c r="D104" s="831"/>
      <c r="E104" s="831"/>
      <c r="F104" s="831"/>
      <c r="G104" s="831"/>
      <c r="H104" s="831"/>
      <c r="I104" s="831"/>
      <c r="J104" s="832"/>
      <c r="K104" s="832"/>
      <c r="L104" s="832"/>
      <c r="M104" s="832"/>
      <c r="N104" s="832"/>
      <c r="O104" s="832"/>
      <c r="P104" s="832"/>
    </row>
    <row r="105" spans="1:19" s="833" customFormat="1" ht="26.25">
      <c r="A105" s="830" t="s">
        <v>496</v>
      </c>
      <c r="B105" s="830"/>
      <c r="C105" s="830"/>
      <c r="D105" s="831"/>
      <c r="E105" s="831"/>
      <c r="F105" s="831"/>
      <c r="G105" s="831"/>
      <c r="H105" s="831"/>
      <c r="I105" s="831"/>
      <c r="J105" s="832"/>
      <c r="K105" s="832"/>
      <c r="L105" s="832"/>
      <c r="M105" s="832"/>
      <c r="N105" s="832"/>
      <c r="O105" s="832"/>
      <c r="P105" s="832"/>
    </row>
    <row r="106" spans="1:19" s="833" customFormat="1" ht="26.25">
      <c r="A106" s="830" t="s">
        <v>497</v>
      </c>
      <c r="B106" s="830"/>
      <c r="C106" s="830"/>
      <c r="D106" s="831"/>
      <c r="E106" s="831"/>
      <c r="F106" s="831"/>
      <c r="G106" s="831"/>
      <c r="H106" s="831"/>
      <c r="I106" s="831"/>
      <c r="J106" s="832"/>
      <c r="K106" s="832"/>
      <c r="L106" s="832"/>
      <c r="M106" s="832"/>
      <c r="N106" s="832"/>
      <c r="O106" s="832"/>
      <c r="P106" s="832"/>
    </row>
    <row r="107" spans="1:19" s="833" customFormat="1" ht="26.25">
      <c r="A107" s="830" t="s">
        <v>498</v>
      </c>
      <c r="B107" s="830"/>
      <c r="C107" s="830"/>
      <c r="D107" s="831"/>
      <c r="E107" s="831"/>
      <c r="F107" s="831"/>
      <c r="G107" s="831"/>
      <c r="H107" s="831"/>
      <c r="I107" s="831"/>
      <c r="J107" s="832"/>
      <c r="K107" s="832"/>
      <c r="L107" s="832"/>
      <c r="M107" s="832"/>
      <c r="N107" s="832"/>
      <c r="O107" s="832"/>
      <c r="P107" s="832"/>
    </row>
    <row r="108" spans="1:19" s="833" customFormat="1" ht="26.25">
      <c r="A108" s="830" t="s">
        <v>499</v>
      </c>
      <c r="B108" s="830"/>
      <c r="C108" s="830"/>
      <c r="D108" s="831"/>
      <c r="E108" s="831"/>
      <c r="F108" s="831"/>
      <c r="G108" s="831"/>
      <c r="H108" s="831"/>
      <c r="I108" s="831"/>
      <c r="J108" s="832"/>
      <c r="K108" s="832"/>
      <c r="L108" s="832"/>
      <c r="M108" s="832"/>
      <c r="N108" s="832"/>
      <c r="O108" s="832"/>
      <c r="P108" s="832"/>
    </row>
    <row r="109" spans="1:19" s="833" customFormat="1" ht="26.25">
      <c r="A109" s="830" t="s">
        <v>500</v>
      </c>
      <c r="B109" s="830"/>
      <c r="C109" s="830"/>
      <c r="D109" s="831"/>
      <c r="E109" s="831"/>
      <c r="F109" s="831"/>
      <c r="G109" s="831"/>
      <c r="H109" s="831"/>
      <c r="I109" s="831"/>
      <c r="J109" s="832"/>
      <c r="K109" s="832"/>
      <c r="L109" s="832"/>
      <c r="M109" s="832"/>
      <c r="N109" s="832"/>
      <c r="O109" s="832"/>
      <c r="P109" s="832"/>
    </row>
    <row r="110" spans="1:19" s="833" customFormat="1" ht="26.25">
      <c r="A110" s="830" t="s">
        <v>501</v>
      </c>
      <c r="B110" s="830"/>
      <c r="C110" s="830"/>
      <c r="D110" s="831"/>
      <c r="E110" s="831"/>
      <c r="F110" s="831"/>
      <c r="G110" s="831"/>
      <c r="H110" s="831"/>
      <c r="I110" s="831"/>
      <c r="J110" s="832"/>
      <c r="K110" s="832"/>
      <c r="L110" s="832"/>
      <c r="M110" s="832"/>
      <c r="N110" s="832"/>
      <c r="O110" s="832"/>
      <c r="P110" s="832"/>
    </row>
    <row r="111" spans="1:19" s="833" customFormat="1" ht="26.25">
      <c r="A111" s="830" t="s">
        <v>502</v>
      </c>
      <c r="B111" s="830"/>
      <c r="C111" s="830"/>
      <c r="D111" s="831"/>
      <c r="E111" s="831"/>
      <c r="F111" s="831"/>
      <c r="G111" s="831"/>
      <c r="H111" s="831"/>
      <c r="I111" s="831"/>
      <c r="J111" s="832"/>
      <c r="K111" s="832"/>
      <c r="L111" s="832"/>
      <c r="M111" s="832"/>
      <c r="N111" s="832"/>
      <c r="O111" s="832"/>
      <c r="P111" s="832"/>
    </row>
    <row r="112" spans="1:19" s="833" customFormat="1" ht="26.25">
      <c r="A112" s="830" t="s">
        <v>503</v>
      </c>
      <c r="B112" s="830"/>
      <c r="C112" s="830"/>
      <c r="D112" s="831"/>
      <c r="E112" s="831"/>
      <c r="F112" s="831"/>
      <c r="G112" s="831"/>
      <c r="H112" s="831"/>
      <c r="I112" s="831"/>
      <c r="J112" s="832"/>
      <c r="K112" s="832"/>
      <c r="L112" s="832"/>
      <c r="M112" s="832"/>
      <c r="N112" s="832"/>
      <c r="O112" s="832"/>
      <c r="P112" s="832"/>
    </row>
    <row r="113" spans="1:20" s="833" customFormat="1" ht="26.25">
      <c r="A113" s="830" t="s">
        <v>504</v>
      </c>
      <c r="B113" s="830"/>
      <c r="C113" s="830"/>
      <c r="D113" s="831"/>
      <c r="E113" s="832"/>
      <c r="F113" s="832"/>
      <c r="G113" s="832"/>
      <c r="H113" s="832"/>
      <c r="I113" s="832"/>
      <c r="J113" s="832"/>
      <c r="K113" s="832"/>
      <c r="L113" s="832"/>
    </row>
    <row r="118" spans="1:20" s="477" customFormat="1">
      <c r="D118" s="476"/>
      <c r="R118" s="478"/>
      <c r="T118" s="290"/>
    </row>
    <row r="119" spans="1:20" s="477" customFormat="1">
      <c r="D119" s="476"/>
      <c r="R119" s="478"/>
      <c r="T119" s="290"/>
    </row>
    <row r="120" spans="1:20" s="477" customFormat="1">
      <c r="D120" s="476"/>
      <c r="R120" s="478"/>
      <c r="T120" s="290"/>
    </row>
    <row r="121" spans="1:20" s="477" customFormat="1">
      <c r="D121" s="476"/>
      <c r="R121" s="478"/>
      <c r="T121" s="290"/>
    </row>
    <row r="122" spans="1:20" s="477" customFormat="1">
      <c r="D122" s="476"/>
      <c r="R122" s="478"/>
      <c r="T122" s="290"/>
    </row>
    <row r="123" spans="1:20" s="477" customFormat="1">
      <c r="D123" s="476"/>
      <c r="R123" s="478"/>
      <c r="T123" s="290"/>
    </row>
    <row r="124" spans="1:20" s="477" customFormat="1">
      <c r="D124" s="476"/>
      <c r="R124" s="478"/>
      <c r="T124" s="290"/>
    </row>
    <row r="125" spans="1:20" s="477" customFormat="1">
      <c r="D125" s="476"/>
      <c r="R125" s="478"/>
      <c r="T125" s="290"/>
    </row>
    <row r="126" spans="1:20" s="477" customFormat="1">
      <c r="D126" s="476"/>
      <c r="R126" s="478"/>
      <c r="T126" s="290"/>
    </row>
    <row r="127" spans="1:20" s="477" customFormat="1">
      <c r="D127" s="476"/>
      <c r="R127" s="478"/>
      <c r="T127" s="290"/>
    </row>
    <row r="128" spans="1:20" s="477" customFormat="1">
      <c r="D128" s="476"/>
      <c r="R128" s="478"/>
      <c r="T128" s="290"/>
    </row>
    <row r="129" spans="4:20" s="477" customFormat="1">
      <c r="D129" s="476"/>
      <c r="R129" s="478"/>
      <c r="T129" s="290"/>
    </row>
    <row r="130" spans="4:20" s="477" customFormat="1">
      <c r="D130" s="476"/>
      <c r="R130" s="478"/>
      <c r="T130" s="290"/>
    </row>
    <row r="131" spans="4:20" s="477" customFormat="1">
      <c r="D131" s="476"/>
      <c r="R131" s="478"/>
      <c r="T131" s="290"/>
    </row>
    <row r="132" spans="4:20" s="477" customFormat="1">
      <c r="D132" s="476"/>
      <c r="R132" s="478"/>
      <c r="T132" s="290"/>
    </row>
    <row r="133" spans="4:20" s="477" customFormat="1">
      <c r="D133" s="476"/>
      <c r="R133" s="478"/>
      <c r="T133" s="290"/>
    </row>
    <row r="134" spans="4:20" s="477" customFormat="1">
      <c r="D134" s="476"/>
      <c r="R134" s="478"/>
      <c r="T134" s="290"/>
    </row>
  </sheetData>
  <mergeCells count="247">
    <mergeCell ref="A93:B93"/>
    <mergeCell ref="A100:B100"/>
    <mergeCell ref="A78:E78"/>
    <mergeCell ref="A82:B82"/>
    <mergeCell ref="A85:B85"/>
    <mergeCell ref="A88:B88"/>
    <mergeCell ref="A91:D91"/>
    <mergeCell ref="A73:A75"/>
    <mergeCell ref="B73:B75"/>
    <mergeCell ref="A76:B76"/>
    <mergeCell ref="E76:H76"/>
    <mergeCell ref="A69:D69"/>
    <mergeCell ref="A70:A71"/>
    <mergeCell ref="B70:B71"/>
    <mergeCell ref="C70:C71"/>
    <mergeCell ref="E70:S70"/>
    <mergeCell ref="A66:A67"/>
    <mergeCell ref="S63:S65"/>
    <mergeCell ref="M63:M65"/>
    <mergeCell ref="N63:N65"/>
    <mergeCell ref="O63:O65"/>
    <mergeCell ref="P63:P65"/>
    <mergeCell ref="Q63:Q65"/>
    <mergeCell ref="R63:R65"/>
    <mergeCell ref="G63:G65"/>
    <mergeCell ref="H63:H65"/>
    <mergeCell ref="I63:I65"/>
    <mergeCell ref="J63:J65"/>
    <mergeCell ref="K63:K65"/>
    <mergeCell ref="L63:L65"/>
    <mergeCell ref="B63:B65"/>
    <mergeCell ref="D63:D65"/>
    <mergeCell ref="E63:E65"/>
    <mergeCell ref="F63:F65"/>
    <mergeCell ref="B60:B61"/>
    <mergeCell ref="F60:F61"/>
    <mergeCell ref="L60:L61"/>
    <mergeCell ref="M60:M61"/>
    <mergeCell ref="N60:N61"/>
    <mergeCell ref="O60:O61"/>
    <mergeCell ref="P60:P61"/>
    <mergeCell ref="M58:M59"/>
    <mergeCell ref="N58:N59"/>
    <mergeCell ref="O58:O59"/>
    <mergeCell ref="P58:P59"/>
    <mergeCell ref="G58:G61"/>
    <mergeCell ref="H58:H61"/>
    <mergeCell ref="I58:I61"/>
    <mergeCell ref="J58:J61"/>
    <mergeCell ref="K58:K61"/>
    <mergeCell ref="L58:L59"/>
    <mergeCell ref="Q55:Q56"/>
    <mergeCell ref="R55:R56"/>
    <mergeCell ref="S55:S56"/>
    <mergeCell ref="D58:D61"/>
    <mergeCell ref="E58:E61"/>
    <mergeCell ref="F58:F59"/>
    <mergeCell ref="I55:I56"/>
    <mergeCell ref="J55:J56"/>
    <mergeCell ref="K55:K56"/>
    <mergeCell ref="L55:L56"/>
    <mergeCell ref="M55:M56"/>
    <mergeCell ref="N55:N56"/>
    <mergeCell ref="S58:S61"/>
    <mergeCell ref="Q58:Q61"/>
    <mergeCell ref="R58:R61"/>
    <mergeCell ref="J48:J52"/>
    <mergeCell ref="K48:K52"/>
    <mergeCell ref="L48:L52"/>
    <mergeCell ref="B48:B52"/>
    <mergeCell ref="D48:D52"/>
    <mergeCell ref="E48:E52"/>
    <mergeCell ref="F48:F52"/>
    <mergeCell ref="O55:O56"/>
    <mergeCell ref="P55:P56"/>
    <mergeCell ref="S44:S47"/>
    <mergeCell ref="H44:H47"/>
    <mergeCell ref="I44:I47"/>
    <mergeCell ref="J44:J47"/>
    <mergeCell ref="K44:K47"/>
    <mergeCell ref="L44:L47"/>
    <mergeCell ref="M44:M47"/>
    <mergeCell ref="S48:S52"/>
    <mergeCell ref="A53:A65"/>
    <mergeCell ref="B55:B56"/>
    <mergeCell ref="D55:D56"/>
    <mergeCell ref="E55:E56"/>
    <mergeCell ref="F55:F56"/>
    <mergeCell ref="G55:G56"/>
    <mergeCell ref="H55:H56"/>
    <mergeCell ref="M48:M52"/>
    <mergeCell ref="N48:N52"/>
    <mergeCell ref="O48:O52"/>
    <mergeCell ref="P48:P52"/>
    <mergeCell ref="Q48:Q52"/>
    <mergeCell ref="R48:R52"/>
    <mergeCell ref="G48:G52"/>
    <mergeCell ref="H48:H52"/>
    <mergeCell ref="I48:I52"/>
    <mergeCell ref="I41:I43"/>
    <mergeCell ref="J41:J43"/>
    <mergeCell ref="K41:K43"/>
    <mergeCell ref="O41:O43"/>
    <mergeCell ref="N44:N47"/>
    <mergeCell ref="O44:O47"/>
    <mergeCell ref="P44:P47"/>
    <mergeCell ref="Q44:Q47"/>
    <mergeCell ref="R44:R47"/>
    <mergeCell ref="P38:P40"/>
    <mergeCell ref="Q38:Q40"/>
    <mergeCell ref="R38:R40"/>
    <mergeCell ref="S38:S40"/>
    <mergeCell ref="A41:A52"/>
    <mergeCell ref="B41:B43"/>
    <mergeCell ref="D41:D43"/>
    <mergeCell ref="E41:E43"/>
    <mergeCell ref="J38:J40"/>
    <mergeCell ref="K38:K40"/>
    <mergeCell ref="L38:L40"/>
    <mergeCell ref="M38:M40"/>
    <mergeCell ref="N38:N40"/>
    <mergeCell ref="O38:O40"/>
    <mergeCell ref="Q41:Q43"/>
    <mergeCell ref="R41:R43"/>
    <mergeCell ref="S41:S43"/>
    <mergeCell ref="B44:B47"/>
    <mergeCell ref="D44:D47"/>
    <mergeCell ref="E44:E47"/>
    <mergeCell ref="F44:F47"/>
    <mergeCell ref="G44:G47"/>
    <mergeCell ref="G41:G43"/>
    <mergeCell ref="H41:H43"/>
    <mergeCell ref="S36:S37"/>
    <mergeCell ref="B38:B40"/>
    <mergeCell ref="D38:D40"/>
    <mergeCell ref="E38:E40"/>
    <mergeCell ref="F38:F40"/>
    <mergeCell ref="G38:G40"/>
    <mergeCell ref="H38:H40"/>
    <mergeCell ref="I38:I40"/>
    <mergeCell ref="M36:M37"/>
    <mergeCell ref="N36:N37"/>
    <mergeCell ref="O36:O37"/>
    <mergeCell ref="P36:P37"/>
    <mergeCell ref="Q36:Q37"/>
    <mergeCell ref="R36:R37"/>
    <mergeCell ref="G36:G37"/>
    <mergeCell ref="H36:H37"/>
    <mergeCell ref="I36:I37"/>
    <mergeCell ref="J36:J37"/>
    <mergeCell ref="K36:K37"/>
    <mergeCell ref="L36:L37"/>
    <mergeCell ref="B36:B37"/>
    <mergeCell ref="D36:D37"/>
    <mergeCell ref="E36:E37"/>
    <mergeCell ref="F36:F37"/>
    <mergeCell ref="M31:M34"/>
    <mergeCell ref="N31:N34"/>
    <mergeCell ref="O31:O34"/>
    <mergeCell ref="P31:P34"/>
    <mergeCell ref="E31:E32"/>
    <mergeCell ref="F31:F34"/>
    <mergeCell ref="G31:G34"/>
    <mergeCell ref="H31:H34"/>
    <mergeCell ref="I31:I32"/>
    <mergeCell ref="J31:J32"/>
    <mergeCell ref="P26:P28"/>
    <mergeCell ref="Q26:Q28"/>
    <mergeCell ref="R26:R28"/>
    <mergeCell ref="S26:S28"/>
    <mergeCell ref="A29:A30"/>
    <mergeCell ref="A31:A40"/>
    <mergeCell ref="B31:B34"/>
    <mergeCell ref="D31:D32"/>
    <mergeCell ref="J26:J28"/>
    <mergeCell ref="K26:K28"/>
    <mergeCell ref="L26:L28"/>
    <mergeCell ref="M26:M28"/>
    <mergeCell ref="N26:N28"/>
    <mergeCell ref="O26:O28"/>
    <mergeCell ref="Q31:Q34"/>
    <mergeCell ref="R31:R34"/>
    <mergeCell ref="S31:S34"/>
    <mergeCell ref="D33:D34"/>
    <mergeCell ref="E33:E34"/>
    <mergeCell ref="I33:I34"/>
    <mergeCell ref="J33:J34"/>
    <mergeCell ref="K33:K34"/>
    <mergeCell ref="K31:K32"/>
    <mergeCell ref="L31:L34"/>
    <mergeCell ref="S24:S25"/>
    <mergeCell ref="B26:B28"/>
    <mergeCell ref="D26:D28"/>
    <mergeCell ref="E26:E28"/>
    <mergeCell ref="F26:F28"/>
    <mergeCell ref="G26:G28"/>
    <mergeCell ref="H26:H28"/>
    <mergeCell ref="I26:I28"/>
    <mergeCell ref="M24:M25"/>
    <mergeCell ref="N24:N25"/>
    <mergeCell ref="O24:O25"/>
    <mergeCell ref="P24:P25"/>
    <mergeCell ref="Q24:Q25"/>
    <mergeCell ref="R24:R25"/>
    <mergeCell ref="G24:G25"/>
    <mergeCell ref="H24:H25"/>
    <mergeCell ref="I24:I25"/>
    <mergeCell ref="J24:J25"/>
    <mergeCell ref="K24:K25"/>
    <mergeCell ref="L24:L25"/>
    <mergeCell ref="B24:B25"/>
    <mergeCell ref="D24:D25"/>
    <mergeCell ref="E24:E25"/>
    <mergeCell ref="F24:F25"/>
    <mergeCell ref="Q20:Q23"/>
    <mergeCell ref="R20:R23"/>
    <mergeCell ref="S20:S21"/>
    <mergeCell ref="H20:H23"/>
    <mergeCell ref="I20:I21"/>
    <mergeCell ref="J20:J23"/>
    <mergeCell ref="K20:K23"/>
    <mergeCell ref="L20:L23"/>
    <mergeCell ref="M20:M23"/>
    <mergeCell ref="A6:S6"/>
    <mergeCell ref="A7:A8"/>
    <mergeCell ref="B7:B8"/>
    <mergeCell ref="C7:C8"/>
    <mergeCell ref="E7:S7"/>
    <mergeCell ref="E10:S10"/>
    <mergeCell ref="A12:A18"/>
    <mergeCell ref="A19:A28"/>
    <mergeCell ref="B20:B23"/>
    <mergeCell ref="D20:D21"/>
    <mergeCell ref="E20:E21"/>
    <mergeCell ref="F20:F23"/>
    <mergeCell ref="G20:G23"/>
    <mergeCell ref="A9:D9"/>
    <mergeCell ref="A10:A11"/>
    <mergeCell ref="B10:B11"/>
    <mergeCell ref="C10:C11"/>
    <mergeCell ref="D22:D23"/>
    <mergeCell ref="E22:E23"/>
    <mergeCell ref="I22:I23"/>
    <mergeCell ref="S22:S23"/>
    <mergeCell ref="N20:N23"/>
    <mergeCell ref="O20:O23"/>
    <mergeCell ref="P20:P23"/>
  </mergeCells>
  <pageMargins left="0.23622047244094491" right="0.23622047244094491" top="0.74803149606299213" bottom="0.35433070866141736" header="0.31496062992125984" footer="0.31496062992125984"/>
  <pageSetup scale="19"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4"/>
  <sheetViews>
    <sheetView view="pageBreakPreview" zoomScale="40" zoomScaleNormal="40" zoomScaleSheetLayoutView="40" workbookViewId="0">
      <pane xSplit="4" ySplit="8" topLeftCell="E9" activePane="bottomRight" state="frozen"/>
      <selection pane="topRight" activeCell="F1" sqref="F1"/>
      <selection pane="bottomLeft" activeCell="A11" sqref="A11"/>
      <selection pane="bottomRight" activeCell="D11" sqref="D11:D13"/>
    </sheetView>
  </sheetViews>
  <sheetFormatPr defaultColWidth="9.140625" defaultRowHeight="15.75"/>
  <cols>
    <col min="1" max="1" width="50.28515625" style="477" customWidth="1"/>
    <col min="2" max="2" width="79.140625" style="477" customWidth="1"/>
    <col min="3" max="3" width="71.42578125" style="477" customWidth="1"/>
    <col min="4" max="4" width="22.7109375" style="476" customWidth="1"/>
    <col min="5" max="5" width="69" style="477" customWidth="1"/>
    <col min="6" max="6" width="144.42578125" style="477" hidden="1" customWidth="1"/>
    <col min="7" max="7" width="41.28515625" style="479" customWidth="1"/>
    <col min="8" max="8" width="28.42578125" style="477" customWidth="1"/>
    <col min="9" max="9" width="59.42578125" style="477" customWidth="1"/>
    <col min="10" max="10" width="51.85546875" style="477" customWidth="1"/>
    <col min="11" max="11" width="45.85546875" style="477" customWidth="1"/>
    <col min="12" max="12" width="31.85546875" style="477" hidden="1" customWidth="1"/>
    <col min="13" max="13" width="56.85546875" style="477" hidden="1" customWidth="1"/>
    <col min="14" max="14" width="33.5703125" style="477" hidden="1" customWidth="1"/>
    <col min="15" max="15" width="28.140625" style="477" hidden="1" customWidth="1"/>
    <col min="16" max="16" width="106.28515625" style="477" hidden="1" customWidth="1"/>
    <col min="17" max="17" width="43" style="477" bestFit="1" customWidth="1"/>
    <col min="18" max="18" width="19" style="478" customWidth="1"/>
    <col min="19" max="19" width="117.42578125" style="477" customWidth="1"/>
    <col min="20" max="31" width="15.7109375" style="290" customWidth="1"/>
    <col min="32" max="16384" width="9.140625" style="290"/>
  </cols>
  <sheetData>
    <row r="1" spans="1:19" ht="28.5" customHeight="1">
      <c r="A1" s="287"/>
      <c r="B1" s="287"/>
      <c r="C1" s="287"/>
      <c r="D1" s="288"/>
      <c r="E1" s="287"/>
      <c r="F1" s="289"/>
      <c r="G1" s="287"/>
      <c r="H1" s="287"/>
      <c r="I1" s="287"/>
      <c r="J1" s="287"/>
      <c r="K1" s="287"/>
      <c r="L1" s="287"/>
      <c r="M1" s="287"/>
      <c r="N1" s="287"/>
      <c r="O1" s="287"/>
      <c r="P1" s="287"/>
      <c r="Q1" s="287"/>
      <c r="R1" s="287"/>
      <c r="S1" s="287"/>
    </row>
    <row r="2" spans="1:19" ht="26.25" customHeight="1">
      <c r="A2" s="287"/>
      <c r="B2" s="601" t="s">
        <v>1111</v>
      </c>
      <c r="C2" s="287"/>
      <c r="D2" s="288"/>
      <c r="E2" s="287"/>
      <c r="F2" s="287"/>
      <c r="G2" s="287"/>
      <c r="H2" s="287"/>
      <c r="I2" s="287"/>
      <c r="J2" s="287"/>
      <c r="K2" s="287"/>
      <c r="L2" s="287"/>
      <c r="M2" s="287"/>
      <c r="N2" s="287"/>
      <c r="O2" s="287"/>
      <c r="P2" s="287"/>
      <c r="Q2" s="287"/>
      <c r="R2" s="287"/>
      <c r="S2" s="287"/>
    </row>
    <row r="3" spans="1:19" ht="28.5">
      <c r="A3" s="287"/>
      <c r="B3" s="602" t="s">
        <v>1112</v>
      </c>
      <c r="C3" s="287"/>
      <c r="D3" s="288" t="s">
        <v>765</v>
      </c>
      <c r="E3" s="287"/>
      <c r="F3" s="287" t="s">
        <v>765</v>
      </c>
      <c r="G3" s="287"/>
      <c r="H3" s="287"/>
      <c r="I3" s="287"/>
      <c r="J3" s="287"/>
      <c r="K3" s="287"/>
      <c r="L3" s="287"/>
      <c r="M3" s="287" t="s">
        <v>765</v>
      </c>
      <c r="N3" s="287"/>
      <c r="O3" s="287"/>
      <c r="P3" s="287"/>
      <c r="Q3" s="287"/>
      <c r="R3" s="287"/>
      <c r="S3" s="287"/>
    </row>
    <row r="4" spans="1:19" ht="31.5">
      <c r="A4" s="287"/>
      <c r="B4" s="287"/>
      <c r="C4" s="287"/>
      <c r="D4" s="288"/>
      <c r="E4" s="287" t="s">
        <v>765</v>
      </c>
      <c r="F4" s="287"/>
      <c r="G4" s="287"/>
      <c r="H4" s="287"/>
      <c r="I4" s="287"/>
      <c r="J4" s="287"/>
      <c r="K4" s="287"/>
      <c r="L4" s="287" t="s">
        <v>765</v>
      </c>
      <c r="M4" s="287"/>
      <c r="N4" s="287"/>
      <c r="O4" s="291"/>
      <c r="P4" s="292"/>
      <c r="Q4" s="292"/>
      <c r="R4" s="293"/>
      <c r="S4" s="294" t="s">
        <v>766</v>
      </c>
    </row>
    <row r="5" spans="1:19" s="298" customFormat="1" ht="33.75">
      <c r="A5" s="291"/>
      <c r="B5" s="291"/>
      <c r="C5" s="291"/>
      <c r="D5" s="295"/>
      <c r="E5" s="291"/>
      <c r="F5" s="291"/>
      <c r="G5" s="291"/>
      <c r="H5" s="291"/>
      <c r="I5" s="291"/>
      <c r="J5" s="291"/>
      <c r="K5" s="291"/>
      <c r="L5" s="291"/>
      <c r="M5" s="291"/>
      <c r="N5" s="291"/>
      <c r="O5" s="291"/>
      <c r="P5" s="291"/>
      <c r="Q5" s="291"/>
      <c r="R5" s="296"/>
      <c r="S5" s="297" t="s">
        <v>1256</v>
      </c>
    </row>
    <row r="6" spans="1:19" s="299" customFormat="1" ht="30" customHeight="1">
      <c r="A6" s="1629"/>
      <c r="B6" s="1629"/>
      <c r="C6" s="1629"/>
      <c r="D6" s="1629"/>
      <c r="E6" s="1629"/>
      <c r="F6" s="1629"/>
      <c r="G6" s="1629"/>
      <c r="H6" s="1629"/>
      <c r="I6" s="1629"/>
      <c r="J6" s="1629"/>
      <c r="K6" s="1629"/>
      <c r="L6" s="1629"/>
      <c r="M6" s="1629"/>
      <c r="N6" s="1629"/>
      <c r="O6" s="1629"/>
      <c r="P6" s="1629"/>
      <c r="Q6" s="1629"/>
      <c r="R6" s="1629"/>
      <c r="S6" s="1629"/>
    </row>
    <row r="7" spans="1:19" s="301" customFormat="1" ht="31.5">
      <c r="A7" s="1630" t="s">
        <v>767</v>
      </c>
      <c r="B7" s="1632" t="s">
        <v>2</v>
      </c>
      <c r="C7" s="1632" t="s">
        <v>768</v>
      </c>
      <c r="D7" s="300" t="s">
        <v>1200</v>
      </c>
      <c r="E7" s="1634" t="s">
        <v>709</v>
      </c>
      <c r="F7" s="1635"/>
      <c r="G7" s="1635"/>
      <c r="H7" s="1635"/>
      <c r="I7" s="1635"/>
      <c r="J7" s="1635"/>
      <c r="K7" s="1635"/>
      <c r="L7" s="1635"/>
      <c r="M7" s="1635"/>
      <c r="N7" s="1635"/>
      <c r="O7" s="1635"/>
      <c r="P7" s="1635"/>
      <c r="Q7" s="1635"/>
      <c r="R7" s="1635"/>
      <c r="S7" s="1636"/>
    </row>
    <row r="8" spans="1:19" s="301" customFormat="1" ht="28.5" customHeight="1">
      <c r="A8" s="1631"/>
      <c r="B8" s="1633"/>
      <c r="C8" s="1633"/>
      <c r="D8" s="302" t="s">
        <v>862</v>
      </c>
      <c r="E8" s="303" t="s">
        <v>6</v>
      </c>
      <c r="F8" s="303" t="s">
        <v>769</v>
      </c>
      <c r="G8" s="304" t="s">
        <v>770</v>
      </c>
      <c r="H8" s="305" t="s">
        <v>771</v>
      </c>
      <c r="I8" s="303" t="s">
        <v>8</v>
      </c>
      <c r="J8" s="306" t="s">
        <v>9</v>
      </c>
      <c r="K8" s="307" t="s">
        <v>772</v>
      </c>
      <c r="L8" s="307" t="s">
        <v>592</v>
      </c>
      <c r="M8" s="307" t="s">
        <v>773</v>
      </c>
      <c r="N8" s="307" t="s">
        <v>594</v>
      </c>
      <c r="O8" s="307" t="s">
        <v>774</v>
      </c>
      <c r="P8" s="307" t="s">
        <v>775</v>
      </c>
      <c r="Q8" s="307" t="s">
        <v>13</v>
      </c>
      <c r="R8" s="307" t="s">
        <v>14</v>
      </c>
      <c r="S8" s="307" t="s">
        <v>776</v>
      </c>
    </row>
    <row r="9" spans="1:19" s="301" customFormat="1" ht="46.5">
      <c r="A9" s="1843" t="s">
        <v>777</v>
      </c>
      <c r="B9" s="1844"/>
      <c r="C9" s="1844"/>
      <c r="D9" s="308"/>
      <c r="E9" s="309"/>
      <c r="F9" s="309"/>
      <c r="G9" s="309"/>
      <c r="H9" s="310"/>
      <c r="I9" s="311"/>
      <c r="J9" s="309"/>
      <c r="K9" s="309"/>
      <c r="L9" s="309"/>
      <c r="M9" s="309"/>
      <c r="N9" s="309"/>
      <c r="O9" s="309"/>
      <c r="P9" s="309"/>
      <c r="Q9" s="309"/>
      <c r="R9" s="309"/>
      <c r="S9" s="312"/>
    </row>
    <row r="10" spans="1:19" s="301" customFormat="1" ht="48" customHeight="1">
      <c r="A10" s="327" t="s">
        <v>778</v>
      </c>
      <c r="B10" s="313" t="s">
        <v>779</v>
      </c>
      <c r="C10" s="314" t="s">
        <v>780</v>
      </c>
      <c r="D10" s="755">
        <f>57+3599</f>
        <v>3656</v>
      </c>
      <c r="E10" s="315" t="s">
        <v>781</v>
      </c>
      <c r="F10" s="316" t="s">
        <v>782</v>
      </c>
      <c r="G10" s="317" t="s">
        <v>1258</v>
      </c>
      <c r="H10" s="318">
        <v>1</v>
      </c>
      <c r="I10" s="319" t="s">
        <v>784</v>
      </c>
      <c r="J10" s="319" t="s">
        <v>785</v>
      </c>
      <c r="K10" s="320" t="s">
        <v>786</v>
      </c>
      <c r="L10" s="321" t="s">
        <v>787</v>
      </c>
      <c r="M10" s="322" t="s">
        <v>788</v>
      </c>
      <c r="N10" s="320" t="s">
        <v>789</v>
      </c>
      <c r="O10" s="323" t="s">
        <v>782</v>
      </c>
      <c r="P10" s="320" t="s">
        <v>790</v>
      </c>
      <c r="Q10" s="324" t="s">
        <v>791</v>
      </c>
      <c r="R10" s="325">
        <v>3</v>
      </c>
      <c r="S10" s="326" t="s">
        <v>792</v>
      </c>
    </row>
    <row r="11" spans="1:19" s="330" customFormat="1" ht="48" customHeight="1">
      <c r="A11" s="1640" t="s">
        <v>793</v>
      </c>
      <c r="B11" s="1845" t="s">
        <v>794</v>
      </c>
      <c r="C11" s="329" t="s">
        <v>795</v>
      </c>
      <c r="D11" s="1795">
        <f>57+2499</f>
        <v>2556</v>
      </c>
      <c r="E11" s="1715" t="s">
        <v>796</v>
      </c>
      <c r="F11" s="1715" t="s">
        <v>782</v>
      </c>
      <c r="G11" s="1718" t="s">
        <v>1258</v>
      </c>
      <c r="H11" s="1721">
        <v>1</v>
      </c>
      <c r="I11" s="1741" t="s">
        <v>784</v>
      </c>
      <c r="J11" s="1741" t="s">
        <v>797</v>
      </c>
      <c r="K11" s="1741" t="s">
        <v>786</v>
      </c>
      <c r="L11" s="1744" t="s">
        <v>798</v>
      </c>
      <c r="M11" s="1747" t="s">
        <v>799</v>
      </c>
      <c r="N11" s="1750" t="s">
        <v>800</v>
      </c>
      <c r="O11" s="1753" t="s">
        <v>782</v>
      </c>
      <c r="P11" s="1741" t="s">
        <v>801</v>
      </c>
      <c r="Q11" s="1848" t="s">
        <v>802</v>
      </c>
      <c r="R11" s="1729">
        <v>3</v>
      </c>
      <c r="S11" s="1715" t="s">
        <v>803</v>
      </c>
    </row>
    <row r="12" spans="1:19" s="330" customFormat="1" ht="48" customHeight="1">
      <c r="A12" s="1641"/>
      <c r="B12" s="1846"/>
      <c r="C12" s="550" t="s">
        <v>1259</v>
      </c>
      <c r="D12" s="1796"/>
      <c r="E12" s="1716"/>
      <c r="F12" s="1716"/>
      <c r="G12" s="1719"/>
      <c r="H12" s="1722"/>
      <c r="I12" s="1742"/>
      <c r="J12" s="1742"/>
      <c r="K12" s="1742"/>
      <c r="L12" s="1745"/>
      <c r="M12" s="1748"/>
      <c r="N12" s="1751"/>
      <c r="O12" s="1754"/>
      <c r="P12" s="1742"/>
      <c r="Q12" s="1849"/>
      <c r="R12" s="1730"/>
      <c r="S12" s="1716"/>
    </row>
    <row r="13" spans="1:19" s="330" customFormat="1" ht="48" customHeight="1">
      <c r="A13" s="1641"/>
      <c r="B13" s="1846"/>
      <c r="C13" s="550" t="s">
        <v>1260</v>
      </c>
      <c r="D13" s="1797"/>
      <c r="E13" s="1717"/>
      <c r="F13" s="1717"/>
      <c r="G13" s="1720"/>
      <c r="H13" s="1723"/>
      <c r="I13" s="1743"/>
      <c r="J13" s="1743"/>
      <c r="K13" s="1743"/>
      <c r="L13" s="1746"/>
      <c r="M13" s="1749"/>
      <c r="N13" s="1752"/>
      <c r="O13" s="1755"/>
      <c r="P13" s="1743"/>
      <c r="Q13" s="1850"/>
      <c r="R13" s="1731"/>
      <c r="S13" s="1716"/>
    </row>
    <row r="14" spans="1:19" s="330" customFormat="1" ht="48" customHeight="1">
      <c r="A14" s="1641"/>
      <c r="B14" s="1847"/>
      <c r="C14" s="331" t="s">
        <v>804</v>
      </c>
      <c r="D14" s="756">
        <f>57+3299</f>
        <v>3356</v>
      </c>
      <c r="E14" s="332" t="s">
        <v>781</v>
      </c>
      <c r="F14" s="333" t="s">
        <v>782</v>
      </c>
      <c r="G14" s="528" t="s">
        <v>1258</v>
      </c>
      <c r="H14" s="334">
        <v>1</v>
      </c>
      <c r="I14" s="335" t="s">
        <v>784</v>
      </c>
      <c r="J14" s="336" t="s">
        <v>805</v>
      </c>
      <c r="K14" s="335" t="s">
        <v>783</v>
      </c>
      <c r="L14" s="337" t="s">
        <v>798</v>
      </c>
      <c r="M14" s="338" t="s">
        <v>799</v>
      </c>
      <c r="N14" s="339" t="s">
        <v>800</v>
      </c>
      <c r="O14" s="340" t="s">
        <v>782</v>
      </c>
      <c r="P14" s="335" t="s">
        <v>801</v>
      </c>
      <c r="Q14" s="341" t="s">
        <v>802</v>
      </c>
      <c r="R14" s="342">
        <v>3</v>
      </c>
      <c r="S14" s="1717"/>
    </row>
    <row r="15" spans="1:19" s="330" customFormat="1" ht="48" customHeight="1">
      <c r="A15" s="1641"/>
      <c r="B15" s="1845" t="s">
        <v>806</v>
      </c>
      <c r="C15" s="757" t="s">
        <v>807</v>
      </c>
      <c r="D15" s="758">
        <f>57+1549</f>
        <v>1606</v>
      </c>
      <c r="E15" s="1715" t="s">
        <v>808</v>
      </c>
      <c r="F15" s="1798" t="s">
        <v>782</v>
      </c>
      <c r="G15" s="528" t="s">
        <v>1261</v>
      </c>
      <c r="H15" s="1721" t="s">
        <v>809</v>
      </c>
      <c r="I15" s="1741" t="s">
        <v>810</v>
      </c>
      <c r="J15" s="1741" t="s">
        <v>811</v>
      </c>
      <c r="K15" s="1741" t="s">
        <v>812</v>
      </c>
      <c r="L15" s="1744" t="s">
        <v>798</v>
      </c>
      <c r="M15" s="345" t="s">
        <v>813</v>
      </c>
      <c r="N15" s="1750" t="s">
        <v>800</v>
      </c>
      <c r="O15" s="1753" t="s">
        <v>782</v>
      </c>
      <c r="P15" s="1741" t="s">
        <v>814</v>
      </c>
      <c r="Q15" s="1848" t="s">
        <v>802</v>
      </c>
      <c r="R15" s="1729">
        <v>1</v>
      </c>
      <c r="S15" s="1715" t="s">
        <v>815</v>
      </c>
    </row>
    <row r="16" spans="1:19" s="330" customFormat="1" ht="48" customHeight="1">
      <c r="A16" s="1642"/>
      <c r="B16" s="1847"/>
      <c r="C16" s="759" t="s">
        <v>1262</v>
      </c>
      <c r="D16" s="760">
        <f>57+1649</f>
        <v>1706</v>
      </c>
      <c r="E16" s="1717"/>
      <c r="F16" s="1807"/>
      <c r="G16" s="530" t="s">
        <v>1263</v>
      </c>
      <c r="H16" s="1723"/>
      <c r="I16" s="1743"/>
      <c r="J16" s="1743"/>
      <c r="K16" s="1743"/>
      <c r="L16" s="1746"/>
      <c r="M16" s="761"/>
      <c r="N16" s="1752"/>
      <c r="O16" s="1755"/>
      <c r="P16" s="1743"/>
      <c r="Q16" s="1850"/>
      <c r="R16" s="1731"/>
      <c r="S16" s="1717"/>
    </row>
    <row r="17" spans="1:20" s="330" customFormat="1" ht="48" customHeight="1">
      <c r="A17" s="1641" t="s">
        <v>816</v>
      </c>
      <c r="B17" s="1667" t="s">
        <v>817</v>
      </c>
      <c r="C17" s="346" t="s">
        <v>818</v>
      </c>
      <c r="D17" s="762">
        <f>57+1999</f>
        <v>2056</v>
      </c>
      <c r="E17" s="347" t="s">
        <v>819</v>
      </c>
      <c r="F17" s="543" t="s">
        <v>782</v>
      </c>
      <c r="G17" s="348" t="s">
        <v>1263</v>
      </c>
      <c r="H17" s="349" t="s">
        <v>820</v>
      </c>
      <c r="I17" s="544" t="s">
        <v>784</v>
      </c>
      <c r="J17" s="544" t="s">
        <v>811</v>
      </c>
      <c r="K17" s="498" t="s">
        <v>812</v>
      </c>
      <c r="L17" s="350" t="s">
        <v>798</v>
      </c>
      <c r="M17" s="499" t="s">
        <v>813</v>
      </c>
      <c r="N17" s="500" t="s">
        <v>800</v>
      </c>
      <c r="O17" s="351" t="s">
        <v>782</v>
      </c>
      <c r="P17" s="498" t="s">
        <v>782</v>
      </c>
      <c r="Q17" s="545" t="s">
        <v>791</v>
      </c>
      <c r="R17" s="501">
        <v>1</v>
      </c>
      <c r="S17" s="382" t="s">
        <v>821</v>
      </c>
    </row>
    <row r="18" spans="1:20" s="330" customFormat="1" ht="48" customHeight="1">
      <c r="A18" s="1641"/>
      <c r="B18" s="1668"/>
      <c r="C18" s="352" t="s">
        <v>822</v>
      </c>
      <c r="D18" s="762">
        <f>57+1799</f>
        <v>1856</v>
      </c>
      <c r="E18" s="353" t="s">
        <v>808</v>
      </c>
      <c r="F18" s="543" t="s">
        <v>782</v>
      </c>
      <c r="G18" s="354" t="s">
        <v>1263</v>
      </c>
      <c r="H18" s="349" t="s">
        <v>809</v>
      </c>
      <c r="I18" s="544" t="s">
        <v>784</v>
      </c>
      <c r="J18" s="544" t="s">
        <v>811</v>
      </c>
      <c r="K18" s="498" t="s">
        <v>812</v>
      </c>
      <c r="L18" s="350" t="s">
        <v>798</v>
      </c>
      <c r="M18" s="499" t="s">
        <v>813</v>
      </c>
      <c r="N18" s="500" t="s">
        <v>800</v>
      </c>
      <c r="O18" s="351" t="s">
        <v>782</v>
      </c>
      <c r="P18" s="498" t="s">
        <v>823</v>
      </c>
      <c r="Q18" s="545" t="s">
        <v>791</v>
      </c>
      <c r="R18" s="501">
        <v>1</v>
      </c>
      <c r="S18" s="382" t="s">
        <v>821</v>
      </c>
    </row>
    <row r="19" spans="1:20" s="330" customFormat="1" ht="48" customHeight="1">
      <c r="A19" s="1641"/>
      <c r="B19" s="1668"/>
      <c r="C19" s="352" t="s">
        <v>824</v>
      </c>
      <c r="D19" s="762">
        <f>57+1499</f>
        <v>1556</v>
      </c>
      <c r="E19" s="353" t="s">
        <v>808</v>
      </c>
      <c r="F19" s="543" t="s">
        <v>782</v>
      </c>
      <c r="G19" s="354" t="s">
        <v>1261</v>
      </c>
      <c r="H19" s="349" t="s">
        <v>809</v>
      </c>
      <c r="I19" s="544" t="s">
        <v>810</v>
      </c>
      <c r="J19" s="544" t="s">
        <v>811</v>
      </c>
      <c r="K19" s="498" t="s">
        <v>812</v>
      </c>
      <c r="L19" s="350" t="s">
        <v>798</v>
      </c>
      <c r="M19" s="499" t="s">
        <v>813</v>
      </c>
      <c r="N19" s="500" t="s">
        <v>800</v>
      </c>
      <c r="O19" s="351" t="s">
        <v>782</v>
      </c>
      <c r="P19" s="498" t="s">
        <v>823</v>
      </c>
      <c r="Q19" s="545" t="s">
        <v>791</v>
      </c>
      <c r="R19" s="501">
        <v>1</v>
      </c>
      <c r="S19" s="382" t="s">
        <v>815</v>
      </c>
    </row>
    <row r="20" spans="1:20" s="330" customFormat="1" ht="48" customHeight="1">
      <c r="A20" s="1641"/>
      <c r="B20" s="1669"/>
      <c r="C20" s="355" t="s">
        <v>1264</v>
      </c>
      <c r="D20" s="762">
        <f>57+1799</f>
        <v>1856</v>
      </c>
      <c r="E20" s="763" t="s">
        <v>1265</v>
      </c>
      <c r="F20" s="543" t="s">
        <v>782</v>
      </c>
      <c r="G20" s="354" t="s">
        <v>1263</v>
      </c>
      <c r="H20" s="349" t="s">
        <v>809</v>
      </c>
      <c r="I20" s="544" t="s">
        <v>784</v>
      </c>
      <c r="J20" s="544" t="s">
        <v>1266</v>
      </c>
      <c r="K20" s="498" t="s">
        <v>842</v>
      </c>
      <c r="L20" s="350" t="s">
        <v>798</v>
      </c>
      <c r="M20" s="499" t="s">
        <v>813</v>
      </c>
      <c r="N20" s="500" t="s">
        <v>800</v>
      </c>
      <c r="O20" s="351" t="s">
        <v>782</v>
      </c>
      <c r="P20" s="498" t="s">
        <v>823</v>
      </c>
      <c r="Q20" s="545" t="s">
        <v>522</v>
      </c>
      <c r="R20" s="501">
        <v>1</v>
      </c>
      <c r="S20" s="382" t="s">
        <v>815</v>
      </c>
    </row>
    <row r="21" spans="1:20" s="330" customFormat="1" ht="48" customHeight="1">
      <c r="A21" s="1641"/>
      <c r="B21" s="313" t="s">
        <v>825</v>
      </c>
      <c r="C21" s="346" t="s">
        <v>824</v>
      </c>
      <c r="D21" s="762">
        <f>57+2099</f>
        <v>2156</v>
      </c>
      <c r="E21" s="353" t="s">
        <v>796</v>
      </c>
      <c r="F21" s="543" t="s">
        <v>782</v>
      </c>
      <c r="G21" s="354" t="s">
        <v>1263</v>
      </c>
      <c r="H21" s="349" t="s">
        <v>809</v>
      </c>
      <c r="I21" s="544" t="s">
        <v>784</v>
      </c>
      <c r="J21" s="544" t="s">
        <v>811</v>
      </c>
      <c r="K21" s="498" t="s">
        <v>812</v>
      </c>
      <c r="L21" s="350" t="s">
        <v>798</v>
      </c>
      <c r="M21" s="499" t="s">
        <v>813</v>
      </c>
      <c r="N21" s="500" t="s">
        <v>800</v>
      </c>
      <c r="O21" s="351" t="s">
        <v>782</v>
      </c>
      <c r="P21" s="498" t="s">
        <v>823</v>
      </c>
      <c r="Q21" s="545" t="s">
        <v>791</v>
      </c>
      <c r="R21" s="501">
        <v>1</v>
      </c>
      <c r="S21" s="382" t="s">
        <v>815</v>
      </c>
    </row>
    <row r="22" spans="1:20" s="301" customFormat="1" ht="48" customHeight="1">
      <c r="A22" s="1852" t="s">
        <v>826</v>
      </c>
      <c r="B22" s="551" t="s">
        <v>1267</v>
      </c>
      <c r="C22" s="355" t="s">
        <v>827</v>
      </c>
      <c r="D22" s="755">
        <f>57+2399</f>
        <v>2456</v>
      </c>
      <c r="E22" s="356" t="s">
        <v>828</v>
      </c>
      <c r="F22" s="357" t="s">
        <v>829</v>
      </c>
      <c r="G22" s="358" t="s">
        <v>1263</v>
      </c>
      <c r="H22" s="359" t="s">
        <v>115</v>
      </c>
      <c r="I22" s="320" t="s">
        <v>784</v>
      </c>
      <c r="J22" s="320" t="s">
        <v>811</v>
      </c>
      <c r="K22" s="320" t="s">
        <v>812</v>
      </c>
      <c r="L22" s="321" t="s">
        <v>830</v>
      </c>
      <c r="M22" s="322" t="s">
        <v>831</v>
      </c>
      <c r="N22" s="360" t="s">
        <v>800</v>
      </c>
      <c r="O22" s="323" t="s">
        <v>832</v>
      </c>
      <c r="P22" s="320" t="s">
        <v>833</v>
      </c>
      <c r="Q22" s="324" t="s">
        <v>834</v>
      </c>
      <c r="R22" s="325">
        <v>3</v>
      </c>
      <c r="S22" s="361" t="s">
        <v>821</v>
      </c>
    </row>
    <row r="23" spans="1:20" s="301" customFormat="1" ht="48" customHeight="1">
      <c r="A23" s="1853"/>
      <c r="B23" s="766" t="s">
        <v>1268</v>
      </c>
      <c r="C23" s="362" t="s">
        <v>835</v>
      </c>
      <c r="D23" s="756">
        <f>57+2699</f>
        <v>2756</v>
      </c>
      <c r="E23" s="333" t="s">
        <v>836</v>
      </c>
      <c r="F23" s="363" t="s">
        <v>837</v>
      </c>
      <c r="G23" s="344" t="s">
        <v>1263</v>
      </c>
      <c r="H23" s="334">
        <v>1</v>
      </c>
      <c r="I23" s="335" t="s">
        <v>784</v>
      </c>
      <c r="J23" s="335" t="s">
        <v>838</v>
      </c>
      <c r="K23" s="335" t="s">
        <v>839</v>
      </c>
      <c r="L23" s="337" t="s">
        <v>830</v>
      </c>
      <c r="M23" s="338" t="s">
        <v>831</v>
      </c>
      <c r="N23" s="339" t="s">
        <v>800</v>
      </c>
      <c r="O23" s="340" t="s">
        <v>832</v>
      </c>
      <c r="P23" s="335" t="s">
        <v>833</v>
      </c>
      <c r="Q23" s="341" t="s">
        <v>834</v>
      </c>
      <c r="R23" s="342">
        <v>3</v>
      </c>
      <c r="S23" s="363" t="s">
        <v>821</v>
      </c>
    </row>
    <row r="24" spans="1:20" s="301" customFormat="1" ht="48" customHeight="1">
      <c r="A24" s="1853"/>
      <c r="B24" s="767" t="s">
        <v>1269</v>
      </c>
      <c r="C24" s="355" t="s">
        <v>1270</v>
      </c>
      <c r="D24" s="755">
        <f>57+2199</f>
        <v>2256</v>
      </c>
      <c r="E24" s="326" t="s">
        <v>836</v>
      </c>
      <c r="F24" s="361" t="s">
        <v>837</v>
      </c>
      <c r="G24" s="358" t="s">
        <v>1263</v>
      </c>
      <c r="H24" s="359">
        <v>1</v>
      </c>
      <c r="I24" s="320" t="s">
        <v>784</v>
      </c>
      <c r="J24" s="320" t="s">
        <v>811</v>
      </c>
      <c r="K24" s="320" t="s">
        <v>812</v>
      </c>
      <c r="L24" s="321" t="s">
        <v>830</v>
      </c>
      <c r="M24" s="322" t="s">
        <v>831</v>
      </c>
      <c r="N24" s="360" t="s">
        <v>800</v>
      </c>
      <c r="O24" s="323" t="s">
        <v>832</v>
      </c>
      <c r="P24" s="320" t="s">
        <v>833</v>
      </c>
      <c r="Q24" s="324" t="s">
        <v>834</v>
      </c>
      <c r="R24" s="325">
        <v>3</v>
      </c>
      <c r="S24" s="361" t="s">
        <v>821</v>
      </c>
    </row>
    <row r="25" spans="1:20" s="301" customFormat="1" ht="48" customHeight="1">
      <c r="A25" s="1853"/>
      <c r="B25" s="768" t="s">
        <v>1271</v>
      </c>
      <c r="C25" s="362" t="s">
        <v>843</v>
      </c>
      <c r="D25" s="769">
        <f>57+1449</f>
        <v>1506</v>
      </c>
      <c r="E25" s="326" t="s">
        <v>844</v>
      </c>
      <c r="F25" s="326" t="s">
        <v>845</v>
      </c>
      <c r="G25" s="765" t="s">
        <v>1261</v>
      </c>
      <c r="H25" s="359" t="s">
        <v>115</v>
      </c>
      <c r="I25" s="320" t="s">
        <v>846</v>
      </c>
      <c r="J25" s="320" t="s">
        <v>811</v>
      </c>
      <c r="K25" s="320" t="s">
        <v>812</v>
      </c>
      <c r="L25" s="321" t="s">
        <v>115</v>
      </c>
      <c r="M25" s="322" t="s">
        <v>831</v>
      </c>
      <c r="N25" s="360" t="s">
        <v>800</v>
      </c>
      <c r="O25" s="323" t="s">
        <v>832</v>
      </c>
      <c r="P25" s="320" t="s">
        <v>847</v>
      </c>
      <c r="Q25" s="324" t="s">
        <v>802</v>
      </c>
      <c r="R25" s="325">
        <v>3</v>
      </c>
      <c r="S25" s="361" t="s">
        <v>821</v>
      </c>
      <c r="T25" s="364"/>
    </row>
    <row r="26" spans="1:20" s="301" customFormat="1" ht="48" customHeight="1">
      <c r="A26" s="365" t="s">
        <v>1272</v>
      </c>
      <c r="B26" s="551" t="s">
        <v>1273</v>
      </c>
      <c r="C26" s="355" t="s">
        <v>840</v>
      </c>
      <c r="D26" s="755">
        <f>57+3449</f>
        <v>3506</v>
      </c>
      <c r="E26" s="356" t="s">
        <v>841</v>
      </c>
      <c r="F26" s="361" t="s">
        <v>837</v>
      </c>
      <c r="G26" s="358" t="s">
        <v>1258</v>
      </c>
      <c r="H26" s="359">
        <v>1</v>
      </c>
      <c r="I26" s="320" t="s">
        <v>784</v>
      </c>
      <c r="J26" s="320" t="s">
        <v>838</v>
      </c>
      <c r="K26" s="320" t="s">
        <v>842</v>
      </c>
      <c r="L26" s="321" t="s">
        <v>830</v>
      </c>
      <c r="M26" s="770" t="s">
        <v>1274</v>
      </c>
      <c r="N26" s="360" t="s">
        <v>800</v>
      </c>
      <c r="O26" s="323" t="s">
        <v>832</v>
      </c>
      <c r="P26" s="320" t="s">
        <v>833</v>
      </c>
      <c r="Q26" s="324" t="s">
        <v>834</v>
      </c>
      <c r="R26" s="325">
        <v>3</v>
      </c>
      <c r="S26" s="361" t="s">
        <v>821</v>
      </c>
      <c r="T26" s="364"/>
    </row>
    <row r="27" spans="1:20" s="301" customFormat="1" ht="48" customHeight="1">
      <c r="A27" s="1854" t="s">
        <v>848</v>
      </c>
      <c r="B27" s="494" t="s">
        <v>1275</v>
      </c>
      <c r="C27" s="362" t="s">
        <v>849</v>
      </c>
      <c r="D27" s="769">
        <f>57+5549</f>
        <v>5606</v>
      </c>
      <c r="E27" s="326" t="s">
        <v>850</v>
      </c>
      <c r="F27" s="326" t="s">
        <v>851</v>
      </c>
      <c r="G27" s="326" t="s">
        <v>1276</v>
      </c>
      <c r="H27" s="358" t="s">
        <v>115</v>
      </c>
      <c r="I27" s="320" t="s">
        <v>852</v>
      </c>
      <c r="J27" s="320" t="s">
        <v>853</v>
      </c>
      <c r="K27" s="320" t="s">
        <v>842</v>
      </c>
      <c r="L27" s="321" t="s">
        <v>115</v>
      </c>
      <c r="M27" s="322" t="s">
        <v>854</v>
      </c>
      <c r="N27" s="320" t="s">
        <v>855</v>
      </c>
      <c r="O27" s="323" t="s">
        <v>832</v>
      </c>
      <c r="P27" s="320" t="s">
        <v>856</v>
      </c>
      <c r="Q27" s="324" t="s">
        <v>834</v>
      </c>
      <c r="R27" s="325">
        <v>3</v>
      </c>
      <c r="S27" s="326" t="s">
        <v>857</v>
      </c>
    </row>
    <row r="28" spans="1:20" s="301" customFormat="1" ht="48" customHeight="1">
      <c r="A28" s="1855"/>
      <c r="B28" s="313" t="s">
        <v>1277</v>
      </c>
      <c r="C28" s="362" t="s">
        <v>858</v>
      </c>
      <c r="D28" s="769">
        <f>57+4599</f>
        <v>4656</v>
      </c>
      <c r="E28" s="326" t="s">
        <v>859</v>
      </c>
      <c r="F28" s="326" t="s">
        <v>851</v>
      </c>
      <c r="G28" s="326" t="s">
        <v>1278</v>
      </c>
      <c r="H28" s="358" t="s">
        <v>115</v>
      </c>
      <c r="I28" s="320" t="s">
        <v>852</v>
      </c>
      <c r="J28" s="320" t="s">
        <v>860</v>
      </c>
      <c r="K28" s="320" t="s">
        <v>842</v>
      </c>
      <c r="L28" s="321" t="s">
        <v>115</v>
      </c>
      <c r="M28" s="322" t="s">
        <v>854</v>
      </c>
      <c r="N28" s="320" t="s">
        <v>855</v>
      </c>
      <c r="O28" s="323" t="s">
        <v>832</v>
      </c>
      <c r="P28" s="320" t="s">
        <v>856</v>
      </c>
      <c r="Q28" s="324" t="s">
        <v>834</v>
      </c>
      <c r="R28" s="325">
        <v>3</v>
      </c>
      <c r="S28" s="326" t="s">
        <v>857</v>
      </c>
    </row>
    <row r="29" spans="1:20" s="330" customFormat="1" ht="31.5">
      <c r="A29" s="366"/>
      <c r="B29" s="367"/>
      <c r="C29" s="368"/>
      <c r="D29" s="771"/>
      <c r="E29" s="347"/>
      <c r="F29" s="347"/>
      <c r="G29" s="369"/>
      <c r="H29" s="370"/>
      <c r="I29" s="371"/>
      <c r="J29" s="371"/>
      <c r="K29" s="371"/>
      <c r="L29" s="372"/>
      <c r="M29" s="373"/>
      <c r="N29" s="374"/>
      <c r="O29" s="375"/>
      <c r="P29" s="371"/>
      <c r="Q29" s="376"/>
      <c r="R29" s="377"/>
      <c r="S29" s="347"/>
      <c r="T29" s="378"/>
    </row>
    <row r="30" spans="1:20" s="379" customFormat="1" ht="46.5">
      <c r="A30" s="1851" t="s">
        <v>861</v>
      </c>
      <c r="B30" s="1851"/>
      <c r="C30" s="1851"/>
      <c r="D30" s="1851"/>
      <c r="E30" s="1851"/>
      <c r="F30" s="1851"/>
      <c r="G30" s="1851"/>
      <c r="H30" s="1851"/>
      <c r="I30" s="1851"/>
      <c r="J30" s="1851"/>
      <c r="K30" s="1851"/>
      <c r="L30" s="1851"/>
      <c r="M30" s="1851"/>
      <c r="N30" s="1851"/>
      <c r="O30" s="1851"/>
      <c r="P30" s="1851"/>
      <c r="Q30" s="1851"/>
      <c r="R30" s="1851"/>
      <c r="S30" s="1851"/>
    </row>
    <row r="31" spans="1:20" s="380" customFormat="1" ht="30.95" customHeight="1">
      <c r="A31" s="1630" t="s">
        <v>767</v>
      </c>
      <c r="B31" s="1632" t="s">
        <v>2</v>
      </c>
      <c r="C31" s="1632" t="s">
        <v>768</v>
      </c>
      <c r="D31" s="300"/>
      <c r="E31" s="1634" t="s">
        <v>709</v>
      </c>
      <c r="F31" s="1635"/>
      <c r="G31" s="1635"/>
      <c r="H31" s="1635"/>
      <c r="I31" s="1635"/>
      <c r="J31" s="1635"/>
      <c r="K31" s="1635"/>
      <c r="L31" s="1635"/>
      <c r="M31" s="1635"/>
      <c r="N31" s="1635"/>
      <c r="O31" s="1635"/>
      <c r="P31" s="1635"/>
      <c r="Q31" s="1635"/>
      <c r="R31" s="1635"/>
      <c r="S31" s="1636"/>
    </row>
    <row r="32" spans="1:20" s="380" customFormat="1" ht="30.95" customHeight="1">
      <c r="A32" s="1655"/>
      <c r="B32" s="1656"/>
      <c r="C32" s="1633"/>
      <c r="D32" s="302" t="s">
        <v>862</v>
      </c>
      <c r="E32" s="303" t="s">
        <v>6</v>
      </c>
      <c r="F32" s="303" t="s">
        <v>769</v>
      </c>
      <c r="G32" s="304" t="s">
        <v>770</v>
      </c>
      <c r="H32" s="305" t="s">
        <v>771</v>
      </c>
      <c r="I32" s="303" t="s">
        <v>8</v>
      </c>
      <c r="J32" s="306" t="s">
        <v>9</v>
      </c>
      <c r="K32" s="307" t="s">
        <v>772</v>
      </c>
      <c r="L32" s="307" t="s">
        <v>592</v>
      </c>
      <c r="M32" s="307" t="s">
        <v>773</v>
      </c>
      <c r="N32" s="307" t="s">
        <v>594</v>
      </c>
      <c r="O32" s="307" t="s">
        <v>774</v>
      </c>
      <c r="P32" s="307" t="s">
        <v>775</v>
      </c>
      <c r="Q32" s="307" t="s">
        <v>13</v>
      </c>
      <c r="R32" s="307" t="s">
        <v>14</v>
      </c>
      <c r="S32" s="307" t="s">
        <v>776</v>
      </c>
    </row>
    <row r="33" spans="1:20" s="380" customFormat="1" ht="51.75" customHeight="1">
      <c r="A33" s="1641" t="s">
        <v>863</v>
      </c>
      <c r="B33" s="1668" t="s">
        <v>864</v>
      </c>
      <c r="C33" s="362" t="s">
        <v>865</v>
      </c>
      <c r="D33" s="755">
        <f>57+2999</f>
        <v>3056</v>
      </c>
      <c r="E33" s="326" t="s">
        <v>866</v>
      </c>
      <c r="F33" s="326" t="s">
        <v>115</v>
      </c>
      <c r="G33" s="358" t="s">
        <v>1279</v>
      </c>
      <c r="H33" s="359" t="s">
        <v>115</v>
      </c>
      <c r="I33" s="320" t="s">
        <v>784</v>
      </c>
      <c r="J33" s="320" t="s">
        <v>867</v>
      </c>
      <c r="K33" s="320" t="s">
        <v>867</v>
      </c>
      <c r="L33" s="321" t="s">
        <v>868</v>
      </c>
      <c r="M33" s="322" t="s">
        <v>869</v>
      </c>
      <c r="N33" s="320" t="s">
        <v>870</v>
      </c>
      <c r="O33" s="323" t="s">
        <v>115</v>
      </c>
      <c r="P33" s="320" t="s">
        <v>871</v>
      </c>
      <c r="Q33" s="324" t="s">
        <v>872</v>
      </c>
      <c r="R33" s="325">
        <v>3</v>
      </c>
      <c r="S33" s="1674" t="s">
        <v>873</v>
      </c>
    </row>
    <row r="34" spans="1:20" s="301" customFormat="1" ht="51.75" customHeight="1">
      <c r="A34" s="1641"/>
      <c r="B34" s="1668"/>
      <c r="C34" s="362" t="s">
        <v>874</v>
      </c>
      <c r="D34" s="755">
        <f>57+2299</f>
        <v>2356</v>
      </c>
      <c r="E34" s="326" t="s">
        <v>875</v>
      </c>
      <c r="F34" s="326" t="s">
        <v>115</v>
      </c>
      <c r="G34" s="358" t="s">
        <v>1279</v>
      </c>
      <c r="H34" s="359" t="s">
        <v>115</v>
      </c>
      <c r="I34" s="320" t="s">
        <v>784</v>
      </c>
      <c r="J34" s="320" t="s">
        <v>867</v>
      </c>
      <c r="K34" s="320" t="s">
        <v>867</v>
      </c>
      <c r="L34" s="321" t="s">
        <v>868</v>
      </c>
      <c r="M34" s="322" t="s">
        <v>869</v>
      </c>
      <c r="N34" s="320" t="s">
        <v>870</v>
      </c>
      <c r="O34" s="323" t="s">
        <v>115</v>
      </c>
      <c r="P34" s="320" t="s">
        <v>871</v>
      </c>
      <c r="Q34" s="324" t="s">
        <v>872</v>
      </c>
      <c r="R34" s="325">
        <v>3</v>
      </c>
      <c r="S34" s="1675"/>
    </row>
    <row r="35" spans="1:20" s="301" customFormat="1" ht="51.75" customHeight="1">
      <c r="A35" s="1642"/>
      <c r="B35" s="1669"/>
      <c r="C35" s="362" t="s">
        <v>876</v>
      </c>
      <c r="D35" s="755">
        <f>57+1799</f>
        <v>1856</v>
      </c>
      <c r="E35" s="326" t="s">
        <v>808</v>
      </c>
      <c r="F35" s="326" t="s">
        <v>115</v>
      </c>
      <c r="G35" s="358" t="s">
        <v>1279</v>
      </c>
      <c r="H35" s="359" t="s">
        <v>115</v>
      </c>
      <c r="I35" s="320" t="s">
        <v>877</v>
      </c>
      <c r="J35" s="320" t="s">
        <v>867</v>
      </c>
      <c r="K35" s="320" t="s">
        <v>867</v>
      </c>
      <c r="L35" s="321" t="s">
        <v>868</v>
      </c>
      <c r="M35" s="322" t="s">
        <v>869</v>
      </c>
      <c r="N35" s="320" t="s">
        <v>870</v>
      </c>
      <c r="O35" s="323" t="s">
        <v>115</v>
      </c>
      <c r="P35" s="320" t="s">
        <v>871</v>
      </c>
      <c r="Q35" s="324" t="s">
        <v>872</v>
      </c>
      <c r="R35" s="325">
        <v>3</v>
      </c>
      <c r="S35" s="1676"/>
    </row>
    <row r="36" spans="1:20" s="301" customFormat="1" ht="51.75" customHeight="1">
      <c r="A36" s="1856" t="s">
        <v>878</v>
      </c>
      <c r="B36" s="1667" t="s">
        <v>1280</v>
      </c>
      <c r="C36" s="510" t="s">
        <v>1281</v>
      </c>
      <c r="D36" s="755">
        <f>57+1999</f>
        <v>2056</v>
      </c>
      <c r="E36" s="313" t="s">
        <v>808</v>
      </c>
      <c r="F36" s="326" t="s">
        <v>115</v>
      </c>
      <c r="G36" s="356" t="s">
        <v>1282</v>
      </c>
      <c r="H36" s="487">
        <v>1</v>
      </c>
      <c r="I36" s="772" t="s">
        <v>1283</v>
      </c>
      <c r="J36" s="320" t="s">
        <v>867</v>
      </c>
      <c r="K36" s="320" t="s">
        <v>867</v>
      </c>
      <c r="L36" s="321" t="s">
        <v>868</v>
      </c>
      <c r="M36" s="322" t="s">
        <v>869</v>
      </c>
      <c r="N36" s="490" t="s">
        <v>1284</v>
      </c>
      <c r="O36" s="323" t="s">
        <v>115</v>
      </c>
      <c r="P36" s="490" t="s">
        <v>1285</v>
      </c>
      <c r="Q36" s="490" t="s">
        <v>1286</v>
      </c>
      <c r="R36" s="325">
        <v>3</v>
      </c>
      <c r="S36" s="313" t="s">
        <v>879</v>
      </c>
    </row>
    <row r="37" spans="1:20" s="301" customFormat="1" ht="51.75" customHeight="1">
      <c r="A37" s="1857"/>
      <c r="B37" s="1858"/>
      <c r="C37" s="510" t="s">
        <v>1287</v>
      </c>
      <c r="D37" s="755">
        <f>57+2299</f>
        <v>2356</v>
      </c>
      <c r="E37" s="313" t="s">
        <v>819</v>
      </c>
      <c r="F37" s="326" t="s">
        <v>115</v>
      </c>
      <c r="G37" s="356" t="s">
        <v>1282</v>
      </c>
      <c r="H37" s="487">
        <v>1</v>
      </c>
      <c r="I37" s="772" t="s">
        <v>1283</v>
      </c>
      <c r="J37" s="320" t="s">
        <v>867</v>
      </c>
      <c r="K37" s="320" t="s">
        <v>867</v>
      </c>
      <c r="L37" s="321" t="s">
        <v>868</v>
      </c>
      <c r="M37" s="322" t="s">
        <v>869</v>
      </c>
      <c r="N37" s="490" t="s">
        <v>1284</v>
      </c>
      <c r="O37" s="323" t="s">
        <v>115</v>
      </c>
      <c r="P37" s="490" t="s">
        <v>1285</v>
      </c>
      <c r="Q37" s="490" t="s">
        <v>1286</v>
      </c>
      <c r="R37" s="325">
        <v>3</v>
      </c>
      <c r="S37" s="313" t="s">
        <v>879</v>
      </c>
    </row>
    <row r="38" spans="1:20" s="301" customFormat="1" ht="51.75" customHeight="1">
      <c r="A38" s="383" t="s">
        <v>880</v>
      </c>
      <c r="B38" s="313" t="s">
        <v>1288</v>
      </c>
      <c r="C38" s="510" t="s">
        <v>1289</v>
      </c>
      <c r="D38" s="755">
        <f>57+2799</f>
        <v>2856</v>
      </c>
      <c r="E38" s="313" t="s">
        <v>808</v>
      </c>
      <c r="F38" s="326" t="s">
        <v>115</v>
      </c>
      <c r="G38" s="356" t="s">
        <v>1279</v>
      </c>
      <c r="H38" s="487">
        <v>1</v>
      </c>
      <c r="I38" s="772" t="s">
        <v>1290</v>
      </c>
      <c r="J38" s="320" t="s">
        <v>867</v>
      </c>
      <c r="K38" s="320" t="s">
        <v>867</v>
      </c>
      <c r="L38" s="321" t="s">
        <v>868</v>
      </c>
      <c r="M38" s="313" t="s">
        <v>1291</v>
      </c>
      <c r="N38" s="490" t="s">
        <v>1292</v>
      </c>
      <c r="O38" s="487" t="s">
        <v>1293</v>
      </c>
      <c r="P38" s="490" t="s">
        <v>871</v>
      </c>
      <c r="Q38" s="490" t="s">
        <v>1294</v>
      </c>
      <c r="R38" s="325">
        <v>3</v>
      </c>
      <c r="S38" s="313" t="s">
        <v>881</v>
      </c>
    </row>
    <row r="39" spans="1:20" s="301" customFormat="1" ht="29.25" customHeight="1">
      <c r="A39" s="384"/>
      <c r="B39" s="385"/>
      <c r="C39" s="386"/>
      <c r="D39" s="387"/>
      <c r="E39" s="388"/>
      <c r="F39" s="388"/>
      <c r="G39" s="388"/>
      <c r="H39" s="389"/>
      <c r="I39" s="390"/>
      <c r="J39" s="388"/>
      <c r="K39" s="388"/>
      <c r="L39" s="388"/>
      <c r="M39" s="388"/>
      <c r="N39" s="388"/>
      <c r="O39" s="388"/>
      <c r="P39" s="388"/>
      <c r="Q39" s="388"/>
      <c r="R39" s="388"/>
      <c r="S39" s="388"/>
      <c r="T39" s="379"/>
    </row>
    <row r="40" spans="1:20" s="379" customFormat="1" ht="46.5">
      <c r="A40" s="1851" t="s">
        <v>882</v>
      </c>
      <c r="B40" s="1851"/>
      <c r="C40" s="1851"/>
      <c r="D40" s="1851"/>
      <c r="E40" s="1851"/>
      <c r="F40" s="1851"/>
      <c r="G40" s="1851"/>
      <c r="H40" s="1851"/>
      <c r="I40" s="1851"/>
      <c r="J40" s="1851"/>
      <c r="K40" s="1851"/>
      <c r="L40" s="1851"/>
      <c r="M40" s="1851"/>
      <c r="N40" s="1851"/>
      <c r="O40" s="1851"/>
      <c r="P40" s="1851"/>
      <c r="Q40" s="1851"/>
      <c r="R40" s="1851"/>
      <c r="S40" s="1851"/>
    </row>
    <row r="41" spans="1:20" s="301" customFormat="1" ht="31.5">
      <c r="A41" s="1630" t="s">
        <v>767</v>
      </c>
      <c r="B41" s="1632" t="s">
        <v>2</v>
      </c>
      <c r="C41" s="1632" t="s">
        <v>768</v>
      </c>
      <c r="D41" s="300"/>
      <c r="E41" s="1634" t="s">
        <v>883</v>
      </c>
      <c r="F41" s="1635"/>
      <c r="G41" s="1635"/>
      <c r="H41" s="1636"/>
      <c r="I41" s="1634" t="s">
        <v>109</v>
      </c>
      <c r="J41" s="1635"/>
      <c r="K41" s="1636"/>
      <c r="L41" s="1859" t="s">
        <v>884</v>
      </c>
      <c r="M41" s="1860"/>
      <c r="N41" s="1860"/>
      <c r="O41" s="1860"/>
      <c r="P41" s="1860"/>
      <c r="Q41" s="1860"/>
      <c r="R41" s="1861"/>
      <c r="S41" s="391"/>
    </row>
    <row r="42" spans="1:20" s="301" customFormat="1" ht="28.9" customHeight="1">
      <c r="A42" s="1874"/>
      <c r="B42" s="1656"/>
      <c r="C42" s="1656"/>
      <c r="D42" s="392" t="s">
        <v>862</v>
      </c>
      <c r="E42" s="307" t="s">
        <v>885</v>
      </c>
      <c r="F42" s="307" t="s">
        <v>886</v>
      </c>
      <c r="G42" s="307" t="s">
        <v>887</v>
      </c>
      <c r="H42" s="305" t="s">
        <v>888</v>
      </c>
      <c r="I42" s="303" t="s">
        <v>889</v>
      </c>
      <c r="J42" s="307" t="s">
        <v>890</v>
      </c>
      <c r="K42" s="307" t="s">
        <v>891</v>
      </c>
      <c r="L42" s="1862"/>
      <c r="M42" s="1863"/>
      <c r="N42" s="1863"/>
      <c r="O42" s="1863"/>
      <c r="P42" s="1863"/>
      <c r="Q42" s="1863"/>
      <c r="R42" s="1864"/>
      <c r="S42" s="307" t="s">
        <v>776</v>
      </c>
    </row>
    <row r="43" spans="1:20" s="301" customFormat="1" ht="31.5">
      <c r="A43" s="1865" t="s">
        <v>892</v>
      </c>
      <c r="B43" s="393" t="s">
        <v>893</v>
      </c>
      <c r="C43" s="394" t="s">
        <v>894</v>
      </c>
      <c r="D43" s="773">
        <v>340</v>
      </c>
      <c r="E43" s="395" t="s">
        <v>895</v>
      </c>
      <c r="F43" s="396" t="s">
        <v>896</v>
      </c>
      <c r="G43" s="396" t="s">
        <v>897</v>
      </c>
      <c r="H43" s="397" t="s">
        <v>898</v>
      </c>
      <c r="I43" s="398" t="s">
        <v>899</v>
      </c>
      <c r="J43" s="399" t="s">
        <v>900</v>
      </c>
      <c r="K43" s="400" t="s">
        <v>901</v>
      </c>
      <c r="L43" s="1868" t="s">
        <v>902</v>
      </c>
      <c r="M43" s="1869"/>
      <c r="N43" s="1869"/>
      <c r="O43" s="1869"/>
      <c r="P43" s="1869"/>
      <c r="Q43" s="1869"/>
      <c r="R43" s="1870"/>
      <c r="S43" s="400" t="s">
        <v>903</v>
      </c>
    </row>
    <row r="44" spans="1:20" s="301" customFormat="1" ht="31.5">
      <c r="A44" s="1866"/>
      <c r="B44" s="393" t="s">
        <v>904</v>
      </c>
      <c r="C44" s="401" t="s">
        <v>905</v>
      </c>
      <c r="D44" s="774">
        <v>371</v>
      </c>
      <c r="E44" s="402" t="s">
        <v>906</v>
      </c>
      <c r="F44" s="396" t="s">
        <v>896</v>
      </c>
      <c r="G44" s="396" t="s">
        <v>897</v>
      </c>
      <c r="H44" s="403" t="s">
        <v>907</v>
      </c>
      <c r="I44" s="404" t="s">
        <v>908</v>
      </c>
      <c r="J44" s="399" t="s">
        <v>909</v>
      </c>
      <c r="K44" s="399" t="s">
        <v>910</v>
      </c>
      <c r="L44" s="1868" t="s">
        <v>902</v>
      </c>
      <c r="M44" s="1869"/>
      <c r="N44" s="1869"/>
      <c r="O44" s="1869"/>
      <c r="P44" s="1869"/>
      <c r="Q44" s="1869"/>
      <c r="R44" s="1870"/>
      <c r="S44" s="405" t="s">
        <v>911</v>
      </c>
    </row>
    <row r="45" spans="1:20" s="301" customFormat="1" ht="28.5">
      <c r="A45" s="1867"/>
      <c r="B45" s="406" t="s">
        <v>893</v>
      </c>
      <c r="C45" s="407" t="s">
        <v>912</v>
      </c>
      <c r="D45" s="775">
        <v>429</v>
      </c>
      <c r="E45" s="408" t="s">
        <v>913</v>
      </c>
      <c r="F45" s="409" t="s">
        <v>896</v>
      </c>
      <c r="G45" s="409" t="s">
        <v>897</v>
      </c>
      <c r="H45" s="410" t="s">
        <v>914</v>
      </c>
      <c r="I45" s="411" t="s">
        <v>915</v>
      </c>
      <c r="J45" s="412" t="s">
        <v>916</v>
      </c>
      <c r="K45" s="412" t="s">
        <v>917</v>
      </c>
      <c r="L45" s="1871" t="s">
        <v>902</v>
      </c>
      <c r="M45" s="1872"/>
      <c r="N45" s="1872"/>
      <c r="O45" s="1872"/>
      <c r="P45" s="1872"/>
      <c r="Q45" s="1872"/>
      <c r="R45" s="1873"/>
      <c r="S45" s="413" t="s">
        <v>903</v>
      </c>
    </row>
    <row r="46" spans="1:20" s="379" customFormat="1" ht="33" customHeight="1">
      <c r="A46" s="776"/>
      <c r="B46" s="414"/>
      <c r="C46" s="419"/>
      <c r="D46" s="777"/>
      <c r="E46" s="415"/>
      <c r="F46" s="388"/>
      <c r="G46" s="388"/>
      <c r="H46" s="416"/>
      <c r="I46" s="417"/>
      <c r="J46" s="418"/>
      <c r="K46" s="418"/>
      <c r="L46" s="388"/>
      <c r="M46" s="388"/>
      <c r="N46" s="388"/>
      <c r="O46" s="388"/>
      <c r="P46" s="388"/>
      <c r="Q46" s="388"/>
      <c r="R46" s="388"/>
      <c r="S46" s="388"/>
    </row>
    <row r="47" spans="1:20" s="424" customFormat="1" ht="28.5">
      <c r="A47" s="425" t="s">
        <v>918</v>
      </c>
      <c r="B47" s="426"/>
      <c r="C47" s="421"/>
      <c r="D47" s="825"/>
      <c r="E47" s="426"/>
      <c r="F47" s="426"/>
      <c r="G47" s="426"/>
      <c r="H47" s="426"/>
      <c r="I47" s="426"/>
      <c r="J47" s="426"/>
      <c r="K47" s="426"/>
      <c r="L47" s="426"/>
      <c r="M47" s="426"/>
      <c r="N47" s="426"/>
      <c r="O47" s="426"/>
      <c r="P47" s="426"/>
      <c r="Q47" s="426"/>
      <c r="R47" s="426"/>
      <c r="S47" s="423"/>
    </row>
    <row r="48" spans="1:20" s="424" customFormat="1" ht="28.5">
      <c r="A48" s="1831" t="s">
        <v>919</v>
      </c>
      <c r="B48" s="1832"/>
      <c r="C48" s="1832"/>
      <c r="D48" s="1832"/>
      <c r="E48" s="1832"/>
      <c r="F48" s="426" t="s">
        <v>920</v>
      </c>
      <c r="G48" s="427"/>
      <c r="H48" s="428"/>
      <c r="I48" s="428"/>
      <c r="J48" s="428"/>
      <c r="K48" s="428"/>
      <c r="L48" s="428"/>
      <c r="M48" s="428"/>
      <c r="N48" s="428"/>
      <c r="O48" s="428"/>
      <c r="P48" s="428"/>
      <c r="Q48" s="428"/>
      <c r="R48" s="428"/>
      <c r="S48" s="429"/>
    </row>
    <row r="49" spans="1:19" s="424" customFormat="1" ht="28.5">
      <c r="A49" s="430"/>
      <c r="B49" s="431"/>
      <c r="C49" s="432"/>
      <c r="D49" s="433"/>
      <c r="E49" s="434"/>
      <c r="F49" s="432"/>
      <c r="G49" s="427"/>
      <c r="H49" s="428"/>
      <c r="I49" s="428"/>
      <c r="J49" s="428"/>
      <c r="K49" s="428"/>
      <c r="L49" s="428"/>
      <c r="M49" s="428"/>
      <c r="N49" s="428"/>
      <c r="O49" s="428"/>
      <c r="P49" s="428"/>
      <c r="Q49" s="428"/>
      <c r="R49" s="428"/>
      <c r="S49" s="429"/>
    </row>
    <row r="50" spans="1:19" s="435" customFormat="1" ht="28.5">
      <c r="A50" s="425" t="s">
        <v>921</v>
      </c>
      <c r="B50" s="431"/>
      <c r="C50" s="432"/>
      <c r="D50" s="422"/>
      <c r="E50" s="434"/>
      <c r="F50" s="432"/>
      <c r="G50" s="427"/>
      <c r="H50" s="428"/>
      <c r="I50" s="428"/>
      <c r="J50" s="428"/>
      <c r="K50" s="428"/>
      <c r="L50" s="428"/>
      <c r="M50" s="428"/>
      <c r="N50" s="428"/>
      <c r="O50" s="428"/>
      <c r="P50" s="428"/>
      <c r="Q50" s="428"/>
      <c r="R50" s="428"/>
      <c r="S50" s="429"/>
    </row>
    <row r="51" spans="1:19" s="440" customFormat="1" ht="16.5" customHeight="1">
      <c r="A51" s="430"/>
      <c r="B51" s="431"/>
      <c r="C51" s="432"/>
      <c r="D51" s="433"/>
      <c r="E51" s="434"/>
      <c r="F51" s="432"/>
      <c r="G51" s="436"/>
      <c r="H51" s="432"/>
      <c r="I51" s="437"/>
      <c r="J51" s="437"/>
      <c r="K51" s="437"/>
      <c r="L51" s="437"/>
      <c r="M51" s="437"/>
      <c r="N51" s="437"/>
      <c r="O51" s="437"/>
      <c r="P51" s="432"/>
      <c r="Q51" s="432"/>
      <c r="R51" s="438"/>
      <c r="S51" s="439"/>
    </row>
    <row r="52" spans="1:19" s="440" customFormat="1" ht="39.950000000000003" customHeight="1">
      <c r="A52" s="1829" t="s">
        <v>922</v>
      </c>
      <c r="B52" s="1830"/>
      <c r="C52" s="441"/>
      <c r="D52" s="442"/>
      <c r="E52" s="443"/>
      <c r="F52" s="443"/>
      <c r="G52" s="444"/>
      <c r="H52" s="443"/>
      <c r="I52" s="443"/>
      <c r="J52" s="443"/>
      <c r="K52" s="443"/>
      <c r="L52" s="443"/>
      <c r="M52" s="443"/>
      <c r="N52" s="443"/>
      <c r="O52" s="443"/>
      <c r="P52" s="443"/>
      <c r="Q52" s="443"/>
      <c r="R52" s="443"/>
      <c r="S52" s="445" t="s">
        <v>923</v>
      </c>
    </row>
    <row r="53" spans="1:19" s="440" customFormat="1" ht="33.75" customHeight="1">
      <c r="A53" s="446"/>
      <c r="B53" s="447" t="s">
        <v>924</v>
      </c>
      <c r="C53" s="448" t="s">
        <v>925</v>
      </c>
      <c r="D53" s="826"/>
      <c r="E53" s="448"/>
      <c r="F53" s="448"/>
      <c r="G53" s="448"/>
      <c r="H53" s="448"/>
      <c r="I53" s="448"/>
      <c r="J53" s="448"/>
      <c r="K53" s="448"/>
      <c r="L53" s="448"/>
      <c r="M53" s="448"/>
      <c r="N53" s="448"/>
      <c r="O53" s="448"/>
      <c r="P53" s="448"/>
      <c r="Q53" s="448"/>
      <c r="R53" s="448"/>
      <c r="S53" s="449"/>
    </row>
    <row r="54" spans="1:19" s="440" customFormat="1" ht="33.75" customHeight="1">
      <c r="A54" s="446"/>
      <c r="B54" s="447" t="s">
        <v>926</v>
      </c>
      <c r="C54" s="448" t="s">
        <v>927</v>
      </c>
      <c r="D54" s="826"/>
      <c r="E54" s="448"/>
      <c r="F54" s="448"/>
      <c r="G54" s="448"/>
      <c r="H54" s="448"/>
      <c r="I54" s="448"/>
      <c r="J54" s="448"/>
      <c r="K54" s="448"/>
      <c r="L54" s="448"/>
      <c r="M54" s="448"/>
      <c r="N54" s="448"/>
      <c r="O54" s="448"/>
      <c r="P54" s="448"/>
      <c r="Q54" s="448"/>
      <c r="R54" s="448"/>
      <c r="S54" s="449"/>
    </row>
    <row r="55" spans="1:19" s="440" customFormat="1" ht="39.950000000000003" customHeight="1">
      <c r="A55" s="1833" t="s">
        <v>928</v>
      </c>
      <c r="B55" s="1834"/>
      <c r="C55" s="450"/>
      <c r="D55" s="442"/>
      <c r="E55" s="443"/>
      <c r="F55" s="443"/>
      <c r="G55" s="444"/>
      <c r="H55" s="443"/>
      <c r="I55" s="443"/>
      <c r="J55" s="443"/>
      <c r="K55" s="443"/>
      <c r="L55" s="443"/>
      <c r="M55" s="443"/>
      <c r="N55" s="443"/>
      <c r="O55" s="443"/>
      <c r="P55" s="443"/>
      <c r="Q55" s="443"/>
      <c r="R55" s="443"/>
      <c r="S55" s="445" t="s">
        <v>929</v>
      </c>
    </row>
    <row r="56" spans="1:19" s="440" customFormat="1" ht="28.5" customHeight="1">
      <c r="A56" s="446"/>
      <c r="B56" s="447" t="s">
        <v>924</v>
      </c>
      <c r="C56" s="451" t="s">
        <v>930</v>
      </c>
      <c r="D56" s="827"/>
      <c r="E56" s="451"/>
      <c r="F56" s="451"/>
      <c r="G56" s="451"/>
      <c r="H56" s="451"/>
      <c r="I56" s="451"/>
      <c r="J56" s="451"/>
      <c r="K56" s="451"/>
      <c r="L56" s="451"/>
      <c r="M56" s="451"/>
      <c r="N56" s="451"/>
      <c r="O56" s="451"/>
      <c r="P56" s="451"/>
      <c r="Q56" s="451"/>
      <c r="R56" s="451"/>
      <c r="S56" s="453"/>
    </row>
    <row r="57" spans="1:19" s="440" customFormat="1" ht="39.950000000000003" customHeight="1">
      <c r="A57" s="446"/>
      <c r="B57" s="447" t="s">
        <v>926</v>
      </c>
      <c r="C57" s="451" t="s">
        <v>931</v>
      </c>
      <c r="D57" s="827"/>
      <c r="E57" s="451"/>
      <c r="F57" s="451"/>
      <c r="G57" s="451"/>
      <c r="H57" s="451"/>
      <c r="I57" s="451"/>
      <c r="J57" s="451"/>
      <c r="K57" s="451"/>
      <c r="L57" s="451"/>
      <c r="M57" s="451"/>
      <c r="N57" s="451"/>
      <c r="O57" s="451"/>
      <c r="P57" s="451"/>
      <c r="Q57" s="451"/>
      <c r="R57" s="451"/>
      <c r="S57" s="453"/>
    </row>
    <row r="58" spans="1:19" s="440" customFormat="1" ht="39.950000000000003" customHeight="1">
      <c r="A58" s="1829" t="s">
        <v>932</v>
      </c>
      <c r="B58" s="1830"/>
      <c r="C58" s="441"/>
      <c r="D58" s="454"/>
      <c r="E58" s="450"/>
      <c r="F58" s="443"/>
      <c r="G58" s="444"/>
      <c r="H58" s="443"/>
      <c r="I58" s="443"/>
      <c r="J58" s="443"/>
      <c r="K58" s="443"/>
      <c r="L58" s="443"/>
      <c r="M58" s="443"/>
      <c r="N58" s="443"/>
      <c r="O58" s="443"/>
      <c r="P58" s="443"/>
      <c r="Q58" s="443"/>
      <c r="R58" s="443"/>
      <c r="S58" s="445" t="s">
        <v>933</v>
      </c>
    </row>
    <row r="59" spans="1:19" s="440" customFormat="1" ht="39.950000000000003" customHeight="1">
      <c r="A59" s="446"/>
      <c r="B59" s="447" t="s">
        <v>924</v>
      </c>
      <c r="C59" s="455" t="s">
        <v>934</v>
      </c>
      <c r="D59" s="828"/>
      <c r="E59" s="455"/>
      <c r="F59" s="455"/>
      <c r="G59" s="455"/>
      <c r="H59" s="455"/>
      <c r="I59" s="455"/>
      <c r="J59" s="455"/>
      <c r="K59" s="455"/>
      <c r="L59" s="455"/>
      <c r="M59" s="455"/>
      <c r="N59" s="455"/>
      <c r="O59" s="455"/>
      <c r="P59" s="455"/>
      <c r="Q59" s="455"/>
      <c r="R59" s="455"/>
      <c r="S59" s="456"/>
    </row>
    <row r="60" spans="1:19" s="440" customFormat="1" ht="39.950000000000003" customHeight="1">
      <c r="A60" s="446"/>
      <c r="B60" s="447" t="s">
        <v>926</v>
      </c>
      <c r="C60" s="457" t="s">
        <v>935</v>
      </c>
      <c r="D60" s="826"/>
      <c r="E60" s="457"/>
      <c r="F60" s="457"/>
      <c r="G60" s="457"/>
      <c r="H60" s="457"/>
      <c r="I60" s="457"/>
      <c r="J60" s="457"/>
      <c r="K60" s="457"/>
      <c r="L60" s="457"/>
      <c r="M60" s="457"/>
      <c r="N60" s="457"/>
      <c r="O60" s="457"/>
      <c r="P60" s="457"/>
      <c r="Q60" s="457"/>
      <c r="R60" s="457"/>
      <c r="S60" s="458"/>
    </row>
    <row r="61" spans="1:19" s="440" customFormat="1" ht="39.950000000000003" customHeight="1">
      <c r="A61" s="1829" t="s">
        <v>936</v>
      </c>
      <c r="B61" s="1830"/>
      <c r="C61" s="1830"/>
      <c r="D61" s="1830"/>
      <c r="E61" s="443"/>
      <c r="F61" s="443"/>
      <c r="G61" s="444"/>
      <c r="H61" s="443"/>
      <c r="I61" s="443"/>
      <c r="J61" s="443"/>
      <c r="K61" s="443"/>
      <c r="L61" s="443"/>
      <c r="M61" s="443"/>
      <c r="N61" s="443"/>
      <c r="O61" s="443"/>
      <c r="P61" s="443"/>
      <c r="Q61" s="443"/>
      <c r="R61" s="443"/>
      <c r="S61" s="445" t="s">
        <v>937</v>
      </c>
    </row>
    <row r="62" spans="1:19" s="440" customFormat="1" ht="39.950000000000003" customHeight="1">
      <c r="A62" s="446"/>
      <c r="B62" s="459" t="s">
        <v>938</v>
      </c>
      <c r="C62" s="451" t="s">
        <v>939</v>
      </c>
      <c r="D62" s="827"/>
      <c r="E62" s="451"/>
      <c r="F62" s="451"/>
      <c r="G62" s="451"/>
      <c r="H62" s="451"/>
      <c r="I62" s="451"/>
      <c r="J62" s="451"/>
      <c r="K62" s="451"/>
      <c r="L62" s="451"/>
      <c r="M62" s="451"/>
      <c r="N62" s="451"/>
      <c r="O62" s="451"/>
      <c r="P62" s="451"/>
      <c r="Q62" s="451"/>
      <c r="R62" s="451"/>
      <c r="S62" s="453"/>
    </row>
    <row r="63" spans="1:19" s="440" customFormat="1" ht="39.950000000000003" customHeight="1">
      <c r="A63" s="1829" t="s">
        <v>940</v>
      </c>
      <c r="B63" s="1830"/>
      <c r="C63" s="441"/>
      <c r="D63" s="454"/>
      <c r="E63" s="450"/>
      <c r="F63" s="450" t="s">
        <v>924</v>
      </c>
      <c r="G63" s="444"/>
      <c r="H63" s="443"/>
      <c r="I63" s="443"/>
      <c r="J63" s="443"/>
      <c r="K63" s="443"/>
      <c r="L63" s="443"/>
      <c r="M63" s="443"/>
      <c r="N63" s="443"/>
      <c r="O63" s="443"/>
      <c r="P63" s="443"/>
      <c r="Q63" s="443"/>
      <c r="R63" s="443"/>
      <c r="S63" s="445" t="s">
        <v>941</v>
      </c>
    </row>
    <row r="64" spans="1:19" s="440" customFormat="1" ht="33.75" customHeight="1">
      <c r="A64" s="460"/>
      <c r="B64" s="447" t="s">
        <v>942</v>
      </c>
      <c r="C64" s="457" t="s">
        <v>943</v>
      </c>
      <c r="D64" s="826"/>
      <c r="E64" s="457"/>
      <c r="F64" s="457"/>
      <c r="G64" s="457"/>
      <c r="H64" s="457"/>
      <c r="I64" s="457"/>
      <c r="J64" s="457"/>
      <c r="K64" s="457"/>
      <c r="L64" s="457"/>
      <c r="M64" s="457"/>
      <c r="N64" s="457"/>
      <c r="O64" s="457"/>
      <c r="P64" s="457"/>
      <c r="Q64" s="457"/>
      <c r="R64" s="457"/>
      <c r="S64" s="458"/>
    </row>
    <row r="65" spans="1:19" s="440" customFormat="1" ht="33.6" customHeight="1">
      <c r="A65" s="460"/>
      <c r="B65" s="461" t="s">
        <v>944</v>
      </c>
      <c r="C65" s="455" t="s">
        <v>945</v>
      </c>
      <c r="D65" s="452"/>
      <c r="E65" s="462"/>
      <c r="F65" s="462" t="s">
        <v>946</v>
      </c>
      <c r="G65" s="463"/>
      <c r="H65" s="464"/>
      <c r="I65" s="464"/>
      <c r="J65" s="464"/>
      <c r="K65" s="464"/>
      <c r="L65" s="464"/>
      <c r="M65" s="464"/>
      <c r="N65" s="464"/>
      <c r="O65" s="464"/>
      <c r="P65" s="464"/>
      <c r="Q65" s="464"/>
      <c r="R65" s="464"/>
      <c r="S65" s="465"/>
    </row>
    <row r="66" spans="1:19" s="440" customFormat="1" ht="33.75" customHeight="1">
      <c r="A66" s="460"/>
      <c r="B66" s="461" t="s">
        <v>947</v>
      </c>
      <c r="C66" s="455" t="s">
        <v>948</v>
      </c>
      <c r="D66" s="828"/>
      <c r="E66" s="455"/>
      <c r="F66" s="462" t="s">
        <v>949</v>
      </c>
      <c r="G66" s="455"/>
      <c r="H66" s="455"/>
      <c r="I66" s="455"/>
      <c r="J66" s="455"/>
      <c r="K66" s="455"/>
      <c r="L66" s="455"/>
      <c r="M66" s="455"/>
      <c r="N66" s="455"/>
      <c r="O66" s="455"/>
      <c r="P66" s="455"/>
      <c r="Q66" s="455"/>
      <c r="R66" s="455"/>
      <c r="S66" s="456"/>
    </row>
    <row r="67" spans="1:19" s="440" customFormat="1" ht="33.75" customHeight="1">
      <c r="A67" s="460"/>
      <c r="B67" s="461" t="s">
        <v>950</v>
      </c>
      <c r="C67" s="455" t="s">
        <v>951</v>
      </c>
      <c r="D67" s="452"/>
      <c r="E67" s="462"/>
      <c r="F67" s="462" t="s">
        <v>952</v>
      </c>
      <c r="G67" s="463"/>
      <c r="H67" s="464"/>
      <c r="I67" s="464"/>
      <c r="J67" s="464"/>
      <c r="K67" s="464"/>
      <c r="L67" s="464"/>
      <c r="M67" s="464"/>
      <c r="N67" s="464"/>
      <c r="O67" s="464"/>
      <c r="P67" s="464"/>
      <c r="Q67" s="464"/>
      <c r="R67" s="464"/>
      <c r="S67" s="465"/>
    </row>
    <row r="68" spans="1:19" s="440" customFormat="1" ht="33.75" customHeight="1">
      <c r="A68" s="460"/>
      <c r="B68" s="461" t="s">
        <v>953</v>
      </c>
      <c r="C68" s="451" t="s">
        <v>954</v>
      </c>
      <c r="D68" s="452"/>
      <c r="E68" s="462"/>
      <c r="F68" s="462" t="s">
        <v>955</v>
      </c>
      <c r="G68" s="463"/>
      <c r="H68" s="464"/>
      <c r="I68" s="464"/>
      <c r="J68" s="464"/>
      <c r="K68" s="464"/>
      <c r="L68" s="464"/>
      <c r="M68" s="464"/>
      <c r="N68" s="464"/>
      <c r="O68" s="464"/>
      <c r="P68" s="464"/>
      <c r="Q68" s="464"/>
      <c r="R68" s="464"/>
      <c r="S68" s="465"/>
    </row>
    <row r="69" spans="1:19" s="440" customFormat="1" ht="33.75" customHeight="1">
      <c r="A69" s="460"/>
      <c r="B69" s="461" t="s">
        <v>956</v>
      </c>
      <c r="C69" s="451" t="s">
        <v>957</v>
      </c>
      <c r="D69" s="452"/>
      <c r="E69" s="462"/>
      <c r="F69" s="462" t="s">
        <v>958</v>
      </c>
      <c r="G69" s="463"/>
      <c r="H69" s="464"/>
      <c r="I69" s="464"/>
      <c r="J69" s="464"/>
      <c r="K69" s="464"/>
      <c r="L69" s="464"/>
      <c r="M69" s="464"/>
      <c r="N69" s="464"/>
      <c r="O69" s="464"/>
      <c r="P69" s="464"/>
      <c r="Q69" s="464"/>
      <c r="R69" s="464"/>
      <c r="S69" s="465"/>
    </row>
    <row r="70" spans="1:19" s="440" customFormat="1" ht="39.950000000000003" customHeight="1">
      <c r="A70" s="1829" t="s">
        <v>959</v>
      </c>
      <c r="B70" s="1830"/>
      <c r="C70" s="441"/>
      <c r="D70" s="442"/>
      <c r="E70" s="443"/>
      <c r="F70" s="443"/>
      <c r="G70" s="444"/>
      <c r="H70" s="443"/>
      <c r="I70" s="443"/>
      <c r="J70" s="443"/>
      <c r="K70" s="443"/>
      <c r="L70" s="443"/>
      <c r="M70" s="443"/>
      <c r="N70" s="443"/>
      <c r="O70" s="443"/>
      <c r="P70" s="443"/>
      <c r="Q70" s="443"/>
      <c r="R70" s="443"/>
      <c r="S70" s="445" t="s">
        <v>960</v>
      </c>
    </row>
    <row r="71" spans="1:19" s="440" customFormat="1" ht="32.25" customHeight="1">
      <c r="A71" s="460"/>
      <c r="B71" s="466" t="s">
        <v>924</v>
      </c>
      <c r="C71" s="467" t="s">
        <v>961</v>
      </c>
      <c r="D71" s="452"/>
      <c r="E71" s="462"/>
      <c r="F71" s="464"/>
      <c r="G71" s="463"/>
      <c r="H71" s="464"/>
      <c r="I71" s="464"/>
      <c r="J71" s="464"/>
      <c r="K71" s="464"/>
      <c r="L71" s="464"/>
      <c r="M71" s="464"/>
      <c r="N71" s="464"/>
      <c r="O71" s="464"/>
      <c r="P71" s="464"/>
      <c r="Q71" s="464"/>
      <c r="R71" s="464"/>
      <c r="S71" s="465"/>
    </row>
    <row r="72" spans="1:19" ht="28.5">
      <c r="A72" s="468"/>
      <c r="B72" s="469" t="s">
        <v>938</v>
      </c>
      <c r="C72" s="470" t="s">
        <v>962</v>
      </c>
      <c r="D72" s="471"/>
      <c r="E72" s="472"/>
      <c r="F72" s="473"/>
      <c r="G72" s="474"/>
      <c r="H72" s="473"/>
      <c r="I72" s="473"/>
      <c r="J72" s="473"/>
      <c r="K72" s="473"/>
      <c r="L72" s="473"/>
      <c r="M72" s="473"/>
      <c r="N72" s="473"/>
      <c r="O72" s="473"/>
      <c r="P72" s="473"/>
      <c r="Q72" s="473"/>
      <c r="R72" s="473"/>
      <c r="S72" s="475"/>
    </row>
    <row r="73" spans="1:19" s="833" customFormat="1" ht="26.25">
      <c r="A73" s="829" t="s">
        <v>494</v>
      </c>
      <c r="B73" s="830"/>
      <c r="C73" s="830"/>
      <c r="D73" s="830"/>
      <c r="E73" s="830"/>
      <c r="F73" s="831"/>
      <c r="G73" s="831"/>
      <c r="H73" s="831"/>
      <c r="I73" s="831"/>
      <c r="J73" s="831"/>
      <c r="K73" s="831"/>
      <c r="L73" s="832"/>
      <c r="M73" s="832"/>
      <c r="N73" s="832"/>
      <c r="O73" s="832"/>
      <c r="P73" s="832"/>
      <c r="Q73" s="832"/>
      <c r="R73" s="832"/>
    </row>
    <row r="74" spans="1:19" s="833" customFormat="1" ht="26.25">
      <c r="A74" s="830" t="s">
        <v>495</v>
      </c>
      <c r="B74" s="830"/>
      <c r="C74" s="830"/>
      <c r="D74" s="830"/>
      <c r="E74" s="830"/>
      <c r="F74" s="831"/>
      <c r="G74" s="831"/>
      <c r="H74" s="831"/>
      <c r="I74" s="831"/>
      <c r="J74" s="831"/>
      <c r="K74" s="831"/>
      <c r="L74" s="832"/>
      <c r="M74" s="832"/>
      <c r="N74" s="832"/>
      <c r="O74" s="832"/>
      <c r="P74" s="832"/>
      <c r="Q74" s="832"/>
      <c r="R74" s="832"/>
    </row>
    <row r="75" spans="1:19" s="833" customFormat="1" ht="26.25">
      <c r="A75" s="830" t="s">
        <v>496</v>
      </c>
      <c r="B75" s="830"/>
      <c r="C75" s="830"/>
      <c r="D75" s="830"/>
      <c r="E75" s="830"/>
      <c r="F75" s="831"/>
      <c r="G75" s="831"/>
      <c r="H75" s="831"/>
      <c r="I75" s="831"/>
      <c r="J75" s="831"/>
      <c r="K75" s="831"/>
      <c r="L75" s="832"/>
      <c r="M75" s="832"/>
      <c r="N75" s="832"/>
      <c r="O75" s="832"/>
      <c r="P75" s="832"/>
      <c r="Q75" s="832"/>
      <c r="R75" s="832"/>
    </row>
    <row r="76" spans="1:19" s="833" customFormat="1" ht="26.25">
      <c r="A76" s="830" t="s">
        <v>497</v>
      </c>
      <c r="B76" s="830"/>
      <c r="C76" s="830"/>
      <c r="D76" s="830"/>
      <c r="E76" s="830"/>
      <c r="F76" s="831"/>
      <c r="G76" s="831"/>
      <c r="H76" s="831"/>
      <c r="I76" s="831"/>
      <c r="J76" s="831"/>
      <c r="K76" s="831"/>
      <c r="L76" s="832"/>
      <c r="M76" s="832"/>
      <c r="N76" s="832"/>
      <c r="O76" s="832"/>
      <c r="P76" s="832"/>
      <c r="Q76" s="832"/>
      <c r="R76" s="832"/>
    </row>
    <row r="77" spans="1:19" s="833" customFormat="1" ht="26.25">
      <c r="A77" s="830" t="s">
        <v>498</v>
      </c>
      <c r="B77" s="830"/>
      <c r="C77" s="830"/>
      <c r="D77" s="830"/>
      <c r="E77" s="830"/>
      <c r="F77" s="831"/>
      <c r="G77" s="831"/>
      <c r="H77" s="831"/>
      <c r="I77" s="831"/>
      <c r="J77" s="831"/>
      <c r="K77" s="831"/>
      <c r="L77" s="832"/>
      <c r="M77" s="832"/>
      <c r="N77" s="832"/>
      <c r="O77" s="832"/>
      <c r="P77" s="832"/>
      <c r="Q77" s="832"/>
      <c r="R77" s="832"/>
    </row>
    <row r="78" spans="1:19" s="833" customFormat="1" ht="26.25">
      <c r="A78" s="830" t="s">
        <v>499</v>
      </c>
      <c r="B78" s="830"/>
      <c r="C78" s="830"/>
      <c r="D78" s="830"/>
      <c r="E78" s="830"/>
      <c r="F78" s="831"/>
      <c r="G78" s="831"/>
      <c r="H78" s="831"/>
      <c r="I78" s="831"/>
      <c r="J78" s="831"/>
      <c r="K78" s="831"/>
      <c r="L78" s="832"/>
      <c r="M78" s="832"/>
      <c r="N78" s="832"/>
      <c r="O78" s="832"/>
      <c r="P78" s="832"/>
      <c r="Q78" s="832"/>
      <c r="R78" s="832"/>
    </row>
    <row r="79" spans="1:19" s="833" customFormat="1" ht="26.25">
      <c r="A79" s="830" t="s">
        <v>500</v>
      </c>
      <c r="B79" s="830"/>
      <c r="C79" s="830"/>
      <c r="D79" s="830"/>
      <c r="E79" s="830"/>
      <c r="F79" s="831"/>
      <c r="G79" s="831"/>
      <c r="H79" s="831"/>
      <c r="I79" s="831"/>
      <c r="J79" s="831"/>
      <c r="K79" s="831"/>
      <c r="L79" s="832"/>
      <c r="M79" s="832"/>
      <c r="N79" s="832"/>
      <c r="O79" s="832"/>
      <c r="P79" s="832"/>
      <c r="Q79" s="832"/>
      <c r="R79" s="832"/>
    </row>
    <row r="80" spans="1:19" s="833" customFormat="1" ht="26.25">
      <c r="A80" s="830" t="s">
        <v>501</v>
      </c>
      <c r="B80" s="830"/>
      <c r="C80" s="830"/>
      <c r="D80" s="830"/>
      <c r="E80" s="830"/>
      <c r="F80" s="831"/>
      <c r="G80" s="831"/>
      <c r="H80" s="831"/>
      <c r="I80" s="831"/>
      <c r="J80" s="831"/>
      <c r="K80" s="831"/>
      <c r="L80" s="832"/>
      <c r="M80" s="832"/>
      <c r="N80" s="832"/>
      <c r="O80" s="832"/>
      <c r="P80" s="832"/>
      <c r="Q80" s="832"/>
      <c r="R80" s="832"/>
    </row>
    <row r="81" spans="1:31" s="833" customFormat="1" ht="26.25">
      <c r="A81" s="830" t="s">
        <v>502</v>
      </c>
      <c r="B81" s="830"/>
      <c r="C81" s="830"/>
      <c r="D81" s="830"/>
      <c r="E81" s="830"/>
      <c r="F81" s="831"/>
      <c r="G81" s="831"/>
      <c r="H81" s="831"/>
      <c r="I81" s="831"/>
      <c r="J81" s="831"/>
      <c r="K81" s="831"/>
      <c r="L81" s="832"/>
      <c r="M81" s="832"/>
      <c r="N81" s="832"/>
      <c r="O81" s="832"/>
      <c r="P81" s="832"/>
      <c r="Q81" s="832"/>
      <c r="R81" s="832"/>
    </row>
    <row r="82" spans="1:31" s="833" customFormat="1" ht="26.25">
      <c r="A82" s="830" t="s">
        <v>503</v>
      </c>
      <c r="B82" s="830"/>
      <c r="C82" s="830"/>
      <c r="D82" s="830"/>
      <c r="E82" s="830"/>
      <c r="F82" s="831"/>
      <c r="G82" s="831"/>
      <c r="H82" s="831"/>
      <c r="I82" s="831"/>
      <c r="J82" s="831"/>
      <c r="K82" s="831"/>
      <c r="L82" s="832"/>
      <c r="M82" s="832"/>
      <c r="N82" s="832"/>
      <c r="O82" s="832"/>
      <c r="P82" s="832"/>
      <c r="Q82" s="832"/>
      <c r="R82" s="832"/>
    </row>
    <row r="83" spans="1:31" s="833" customFormat="1" ht="26.25">
      <c r="A83" s="830" t="s">
        <v>504</v>
      </c>
      <c r="B83" s="830"/>
      <c r="C83" s="830"/>
      <c r="D83" s="830"/>
      <c r="E83" s="830"/>
      <c r="F83" s="831"/>
      <c r="G83" s="832"/>
      <c r="H83" s="832"/>
      <c r="I83" s="832"/>
      <c r="J83" s="832"/>
      <c r="K83" s="832"/>
      <c r="L83" s="832"/>
      <c r="M83" s="832"/>
      <c r="N83" s="832"/>
    </row>
    <row r="88" spans="1:31" s="477" customFormat="1">
      <c r="D88" s="476"/>
      <c r="R88" s="478"/>
      <c r="T88" s="290"/>
      <c r="U88" s="290"/>
      <c r="V88" s="290"/>
      <c r="W88" s="290"/>
      <c r="X88" s="290"/>
      <c r="Y88" s="290"/>
      <c r="Z88" s="290"/>
      <c r="AA88" s="290"/>
      <c r="AB88" s="290"/>
      <c r="AC88" s="290"/>
      <c r="AD88" s="290"/>
      <c r="AE88" s="290"/>
    </row>
    <row r="89" spans="1:31" s="477" customFormat="1">
      <c r="D89" s="476"/>
      <c r="R89" s="478"/>
      <c r="T89" s="290"/>
      <c r="U89" s="290"/>
      <c r="V89" s="290"/>
      <c r="W89" s="290"/>
      <c r="X89" s="290"/>
      <c r="Y89" s="290"/>
      <c r="Z89" s="290"/>
      <c r="AA89" s="290"/>
      <c r="AB89" s="290"/>
      <c r="AC89" s="290"/>
      <c r="AD89" s="290"/>
      <c r="AE89" s="290"/>
    </row>
    <row r="90" spans="1:31" s="477" customFormat="1">
      <c r="D90" s="476"/>
      <c r="R90" s="478"/>
      <c r="T90" s="290"/>
      <c r="U90" s="290"/>
      <c r="V90" s="290"/>
      <c r="W90" s="290"/>
      <c r="X90" s="290"/>
      <c r="Y90" s="290"/>
      <c r="Z90" s="290"/>
      <c r="AA90" s="290"/>
      <c r="AB90" s="290"/>
      <c r="AC90" s="290"/>
      <c r="AD90" s="290"/>
      <c r="AE90" s="290"/>
    </row>
    <row r="91" spans="1:31" s="477" customFormat="1">
      <c r="D91" s="476"/>
      <c r="R91" s="478"/>
      <c r="T91" s="290"/>
      <c r="U91" s="290"/>
      <c r="V91" s="290"/>
      <c r="W91" s="290"/>
      <c r="X91" s="290"/>
      <c r="Y91" s="290"/>
      <c r="Z91" s="290"/>
      <c r="AA91" s="290"/>
      <c r="AB91" s="290"/>
      <c r="AC91" s="290"/>
      <c r="AD91" s="290"/>
      <c r="AE91" s="290"/>
    </row>
    <row r="92" spans="1:31" s="477" customFormat="1">
      <c r="D92" s="476"/>
      <c r="R92" s="478"/>
      <c r="T92" s="290"/>
      <c r="U92" s="290"/>
      <c r="V92" s="290"/>
      <c r="W92" s="290"/>
      <c r="X92" s="290"/>
      <c r="Y92" s="290"/>
      <c r="Z92" s="290"/>
      <c r="AA92" s="290"/>
      <c r="AB92" s="290"/>
      <c r="AC92" s="290"/>
      <c r="AD92" s="290"/>
      <c r="AE92" s="290"/>
    </row>
    <row r="93" spans="1:31" s="477" customFormat="1">
      <c r="D93" s="476"/>
      <c r="R93" s="478"/>
      <c r="T93" s="290"/>
      <c r="U93" s="290"/>
      <c r="V93" s="290"/>
      <c r="W93" s="290"/>
      <c r="X93" s="290"/>
      <c r="Y93" s="290"/>
      <c r="Z93" s="290"/>
      <c r="AA93" s="290"/>
      <c r="AB93" s="290"/>
      <c r="AC93" s="290"/>
      <c r="AD93" s="290"/>
      <c r="AE93" s="290"/>
    </row>
    <row r="94" spans="1:31" s="477" customFormat="1">
      <c r="D94" s="476"/>
      <c r="R94" s="478"/>
      <c r="T94" s="290"/>
      <c r="U94" s="290"/>
      <c r="V94" s="290"/>
      <c r="W94" s="290"/>
      <c r="X94" s="290"/>
      <c r="Y94" s="290"/>
      <c r="Z94" s="290"/>
      <c r="AA94" s="290"/>
      <c r="AB94" s="290"/>
      <c r="AC94" s="290"/>
      <c r="AD94" s="290"/>
      <c r="AE94" s="290"/>
    </row>
    <row r="95" spans="1:31" s="477" customFormat="1">
      <c r="D95" s="476"/>
      <c r="R95" s="478"/>
      <c r="T95" s="290"/>
      <c r="U95" s="290"/>
      <c r="V95" s="290"/>
      <c r="W95" s="290"/>
      <c r="X95" s="290"/>
      <c r="Y95" s="290"/>
      <c r="Z95" s="290"/>
      <c r="AA95" s="290"/>
      <c r="AB95" s="290"/>
      <c r="AC95" s="290"/>
      <c r="AD95" s="290"/>
      <c r="AE95" s="290"/>
    </row>
    <row r="96" spans="1:31" s="477" customFormat="1">
      <c r="D96" s="476"/>
      <c r="R96" s="478"/>
      <c r="T96" s="290"/>
      <c r="U96" s="290"/>
      <c r="V96" s="290"/>
      <c r="W96" s="290"/>
      <c r="X96" s="290"/>
      <c r="Y96" s="290"/>
      <c r="Z96" s="290"/>
      <c r="AA96" s="290"/>
      <c r="AB96" s="290"/>
      <c r="AC96" s="290"/>
      <c r="AD96" s="290"/>
      <c r="AE96" s="290"/>
    </row>
    <row r="97" spans="4:31" s="477" customFormat="1">
      <c r="D97" s="476"/>
      <c r="R97" s="478"/>
      <c r="T97" s="290"/>
      <c r="U97" s="290"/>
      <c r="V97" s="290"/>
      <c r="W97" s="290"/>
      <c r="X97" s="290"/>
      <c r="Y97" s="290"/>
      <c r="Z97" s="290"/>
      <c r="AA97" s="290"/>
      <c r="AB97" s="290"/>
      <c r="AC97" s="290"/>
      <c r="AD97" s="290"/>
      <c r="AE97" s="290"/>
    </row>
    <row r="98" spans="4:31" s="477" customFormat="1">
      <c r="D98" s="476"/>
      <c r="R98" s="478"/>
      <c r="T98" s="290"/>
      <c r="U98" s="290"/>
      <c r="V98" s="290"/>
      <c r="W98" s="290"/>
      <c r="X98" s="290"/>
      <c r="Y98" s="290"/>
      <c r="Z98" s="290"/>
      <c r="AA98" s="290"/>
      <c r="AB98" s="290"/>
      <c r="AC98" s="290"/>
      <c r="AD98" s="290"/>
      <c r="AE98" s="290"/>
    </row>
    <row r="99" spans="4:31" s="477" customFormat="1">
      <c r="D99" s="476"/>
      <c r="R99" s="478"/>
      <c r="T99" s="290"/>
      <c r="U99" s="290"/>
      <c r="V99" s="290"/>
      <c r="W99" s="290"/>
      <c r="X99" s="290"/>
      <c r="Y99" s="290"/>
      <c r="Z99" s="290"/>
      <c r="AA99" s="290"/>
      <c r="AB99" s="290"/>
      <c r="AC99" s="290"/>
      <c r="AD99" s="290"/>
      <c r="AE99" s="290"/>
    </row>
    <row r="100" spans="4:31" s="477" customFormat="1">
      <c r="D100" s="476"/>
      <c r="R100" s="478"/>
      <c r="T100" s="290"/>
      <c r="U100" s="290"/>
      <c r="V100" s="290"/>
      <c r="W100" s="290"/>
      <c r="X100" s="290"/>
      <c r="Y100" s="290"/>
      <c r="Z100" s="290"/>
      <c r="AA100" s="290"/>
      <c r="AB100" s="290"/>
      <c r="AC100" s="290"/>
      <c r="AD100" s="290"/>
      <c r="AE100" s="290"/>
    </row>
    <row r="101" spans="4:31" s="477" customFormat="1">
      <c r="D101" s="476"/>
      <c r="R101" s="478"/>
      <c r="T101" s="290"/>
      <c r="U101" s="290"/>
      <c r="V101" s="290"/>
      <c r="W101" s="290"/>
      <c r="X101" s="290"/>
      <c r="Y101" s="290"/>
      <c r="Z101" s="290"/>
      <c r="AA101" s="290"/>
      <c r="AB101" s="290"/>
      <c r="AC101" s="290"/>
      <c r="AD101" s="290"/>
      <c r="AE101" s="290"/>
    </row>
    <row r="102" spans="4:31" s="477" customFormat="1">
      <c r="D102" s="476"/>
      <c r="R102" s="478"/>
      <c r="T102" s="290"/>
      <c r="U102" s="290"/>
      <c r="V102" s="290"/>
      <c r="W102" s="290"/>
      <c r="X102" s="290"/>
      <c r="Y102" s="290"/>
      <c r="Z102" s="290"/>
      <c r="AA102" s="290"/>
      <c r="AB102" s="290"/>
      <c r="AC102" s="290"/>
      <c r="AD102" s="290"/>
      <c r="AE102" s="290"/>
    </row>
    <row r="103" spans="4:31" s="477" customFormat="1">
      <c r="D103" s="476"/>
      <c r="R103" s="478"/>
      <c r="T103" s="290"/>
      <c r="U103" s="290"/>
      <c r="V103" s="290"/>
      <c r="W103" s="290"/>
      <c r="X103" s="290"/>
      <c r="Y103" s="290"/>
      <c r="Z103" s="290"/>
      <c r="AA103" s="290"/>
      <c r="AB103" s="290"/>
      <c r="AC103" s="290"/>
      <c r="AD103" s="290"/>
      <c r="AE103" s="290"/>
    </row>
    <row r="104" spans="4:31" s="477" customFormat="1">
      <c r="D104" s="476"/>
      <c r="R104" s="478"/>
      <c r="T104" s="290"/>
      <c r="U104" s="290"/>
      <c r="V104" s="290"/>
      <c r="W104" s="290"/>
      <c r="X104" s="290"/>
      <c r="Y104" s="290"/>
      <c r="Z104" s="290"/>
      <c r="AA104" s="290"/>
      <c r="AB104" s="290"/>
      <c r="AC104" s="290"/>
      <c r="AD104" s="290"/>
      <c r="AE104" s="290"/>
    </row>
  </sheetData>
  <mergeCells count="70">
    <mergeCell ref="A63:B63"/>
    <mergeCell ref="A70:B70"/>
    <mergeCell ref="A48:E48"/>
    <mergeCell ref="A52:B52"/>
    <mergeCell ref="A55:B55"/>
    <mergeCell ref="A58:B58"/>
    <mergeCell ref="A61:D61"/>
    <mergeCell ref="I41:K41"/>
    <mergeCell ref="L41:R42"/>
    <mergeCell ref="A43:A45"/>
    <mergeCell ref="L43:R43"/>
    <mergeCell ref="L44:R44"/>
    <mergeCell ref="L45:R45"/>
    <mergeCell ref="A41:A42"/>
    <mergeCell ref="B41:B42"/>
    <mergeCell ref="C41:C42"/>
    <mergeCell ref="E41:H41"/>
    <mergeCell ref="A40:S40"/>
    <mergeCell ref="A31:A32"/>
    <mergeCell ref="B31:B32"/>
    <mergeCell ref="C31:C32"/>
    <mergeCell ref="E31:S31"/>
    <mergeCell ref="A33:A35"/>
    <mergeCell ref="B33:B35"/>
    <mergeCell ref="S33:S35"/>
    <mergeCell ref="A36:A37"/>
    <mergeCell ref="B36:B37"/>
    <mergeCell ref="A30:S30"/>
    <mergeCell ref="L15:L16"/>
    <mergeCell ref="N15:N16"/>
    <mergeCell ref="O15:O16"/>
    <mergeCell ref="P15:P16"/>
    <mergeCell ref="Q15:Q16"/>
    <mergeCell ref="R15:R16"/>
    <mergeCell ref="S15:S16"/>
    <mergeCell ref="A17:A21"/>
    <mergeCell ref="B17:B20"/>
    <mergeCell ref="A22:A25"/>
    <mergeCell ref="A27:A28"/>
    <mergeCell ref="Q11:Q13"/>
    <mergeCell ref="R11:R13"/>
    <mergeCell ref="S11:S14"/>
    <mergeCell ref="B15:B16"/>
    <mergeCell ref="E15:E16"/>
    <mergeCell ref="F15:F16"/>
    <mergeCell ref="H15:H16"/>
    <mergeCell ref="I15:I16"/>
    <mergeCell ref="J15:J16"/>
    <mergeCell ref="K15:K16"/>
    <mergeCell ref="K11:K13"/>
    <mergeCell ref="L11:L13"/>
    <mergeCell ref="M11:M13"/>
    <mergeCell ref="N11:N13"/>
    <mergeCell ref="O11:O13"/>
    <mergeCell ref="P11:P13"/>
    <mergeCell ref="J11:J13"/>
    <mergeCell ref="A9:C9"/>
    <mergeCell ref="A11:A16"/>
    <mergeCell ref="B11:B14"/>
    <mergeCell ref="D11:D13"/>
    <mergeCell ref="E11:E13"/>
    <mergeCell ref="F11:F13"/>
    <mergeCell ref="G11:G13"/>
    <mergeCell ref="H11:H13"/>
    <mergeCell ref="I11:I13"/>
    <mergeCell ref="A6:S6"/>
    <mergeCell ref="A7:A8"/>
    <mergeCell ref="B7:B8"/>
    <mergeCell ref="C7:C8"/>
    <mergeCell ref="E7:S7"/>
  </mergeCells>
  <pageMargins left="0.23622047244094491" right="0.23622047244094491" top="0.74803149606299213" bottom="0.35433070866141736" header="0.31496062992125984" footer="0.31496062992125984"/>
  <pageSetup scale="19"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76"/>
  <sheetViews>
    <sheetView zoomScale="80" zoomScaleNormal="80" workbookViewId="0">
      <pane xSplit="6" ySplit="6" topLeftCell="G7" activePane="bottomRight" state="frozen"/>
      <selection activeCell="G72" sqref="G72"/>
      <selection pane="topRight" activeCell="G72" sqref="G72"/>
      <selection pane="bottomLeft" activeCell="G72" sqref="G72"/>
      <selection pane="bottomRight" activeCell="K7" sqref="K7"/>
    </sheetView>
  </sheetViews>
  <sheetFormatPr defaultRowHeight="12"/>
  <cols>
    <col min="1" max="1" width="17.42578125" style="5" customWidth="1"/>
    <col min="2" max="2" width="17.140625" style="31" customWidth="1"/>
    <col min="3" max="3" width="20.5703125" style="3" bestFit="1" customWidth="1"/>
    <col min="4" max="4" width="16.42578125" style="3" customWidth="1"/>
    <col min="5" max="5" width="18.42578125" style="3" customWidth="1"/>
    <col min="6" max="6" width="11.5703125" style="2" customWidth="1"/>
    <col min="7" max="7" width="8.7109375" style="3" customWidth="1"/>
    <col min="8" max="8" width="16" style="2" customWidth="1"/>
    <col min="9" max="9" width="11.7109375" style="3" customWidth="1"/>
    <col min="10" max="10" width="12.140625" style="3" customWidth="1"/>
    <col min="11" max="11" width="15" style="3" customWidth="1"/>
    <col min="12" max="12" width="7.42578125" style="3" bestFit="1" customWidth="1"/>
    <col min="13" max="13" width="11.28515625" style="3" customWidth="1"/>
    <col min="14" max="14" width="9.28515625" style="3" customWidth="1"/>
    <col min="15" max="15" width="14.28515625" style="3" customWidth="1"/>
    <col min="16" max="16" width="14.42578125" style="3" customWidth="1"/>
    <col min="17" max="17" width="10.42578125" style="3" customWidth="1"/>
    <col min="18" max="18" width="38.85546875" style="3" customWidth="1"/>
    <col min="19" max="19" width="98.140625" style="3" customWidth="1"/>
    <col min="20" max="16384" width="9.140625" style="3"/>
  </cols>
  <sheetData>
    <row r="1" spans="1:19" s="31" customFormat="1" ht="21.75" customHeight="1">
      <c r="D1" s="741" t="s">
        <v>1111</v>
      </c>
      <c r="F1" s="740"/>
      <c r="H1" s="740"/>
    </row>
    <row r="2" spans="1:19" s="31" customFormat="1" ht="21.75" customHeight="1">
      <c r="D2" s="742" t="s">
        <v>1112</v>
      </c>
      <c r="F2" s="740"/>
      <c r="H2" s="740"/>
    </row>
    <row r="3" spans="1:19" ht="21.75" customHeight="1">
      <c r="A3" s="739"/>
    </row>
    <row r="4" spans="1:19" s="38" customFormat="1" ht="25.15" customHeight="1">
      <c r="A4" s="1242" t="s">
        <v>107</v>
      </c>
      <c r="B4" s="1205" t="s">
        <v>0</v>
      </c>
      <c r="C4" s="1251" t="s">
        <v>1</v>
      </c>
      <c r="D4" s="1242" t="s">
        <v>2</v>
      </c>
      <c r="E4" s="1205" t="s">
        <v>4</v>
      </c>
      <c r="F4" s="1205" t="s">
        <v>3</v>
      </c>
      <c r="G4" s="1" t="s">
        <v>493</v>
      </c>
      <c r="H4" s="1242" t="s">
        <v>6</v>
      </c>
      <c r="I4" s="1242" t="s">
        <v>7</v>
      </c>
      <c r="J4" s="1205" t="s">
        <v>8</v>
      </c>
      <c r="K4" s="1210" t="s">
        <v>9</v>
      </c>
      <c r="L4" s="1242" t="s">
        <v>10</v>
      </c>
      <c r="M4" s="1210" t="s">
        <v>108</v>
      </c>
      <c r="N4" s="1210" t="s">
        <v>109</v>
      </c>
      <c r="O4" s="1242" t="s">
        <v>110</v>
      </c>
      <c r="P4" s="1242" t="s">
        <v>12</v>
      </c>
      <c r="Q4" s="1205" t="s">
        <v>14</v>
      </c>
      <c r="R4" s="1249" t="s">
        <v>111</v>
      </c>
      <c r="S4" s="1242" t="s">
        <v>15</v>
      </c>
    </row>
    <row r="5" spans="1:19" s="38" customFormat="1" ht="12.75">
      <c r="A5" s="1242"/>
      <c r="B5" s="1206"/>
      <c r="C5" s="1251"/>
      <c r="D5" s="1242"/>
      <c r="E5" s="1206"/>
      <c r="F5" s="1206"/>
      <c r="G5" s="1" t="s">
        <v>16</v>
      </c>
      <c r="H5" s="1242"/>
      <c r="I5" s="1242"/>
      <c r="J5" s="1206"/>
      <c r="K5" s="1211"/>
      <c r="L5" s="1242"/>
      <c r="M5" s="1211"/>
      <c r="N5" s="1211"/>
      <c r="O5" s="1242"/>
      <c r="P5" s="1242"/>
      <c r="Q5" s="1206"/>
      <c r="R5" s="1250"/>
      <c r="S5" s="1242"/>
    </row>
    <row r="6" spans="1:19" s="42" customFormat="1" ht="27.75" customHeight="1">
      <c r="A6" s="39" t="s">
        <v>112</v>
      </c>
      <c r="B6" s="40"/>
      <c r="C6" s="40"/>
      <c r="D6" s="40"/>
      <c r="E6" s="40"/>
      <c r="F6" s="40"/>
      <c r="G6" s="40"/>
      <c r="H6" s="40"/>
      <c r="I6" s="40"/>
      <c r="J6" s="40"/>
      <c r="K6" s="40"/>
      <c r="L6" s="40"/>
      <c r="M6" s="40"/>
      <c r="N6" s="40"/>
      <c r="O6" s="40"/>
      <c r="P6" s="40"/>
      <c r="Q6" s="40"/>
      <c r="R6" s="40"/>
      <c r="S6" s="41"/>
    </row>
    <row r="7" spans="1:19" s="14" customFormat="1" ht="68.25" customHeight="1">
      <c r="A7" s="1243" t="s">
        <v>117</v>
      </c>
      <c r="B7" s="4" t="s">
        <v>118</v>
      </c>
      <c r="C7" s="33" t="s">
        <v>119</v>
      </c>
      <c r="D7" s="6" t="s">
        <v>120</v>
      </c>
      <c r="E7" s="6"/>
      <c r="F7" s="13" t="s">
        <v>116</v>
      </c>
      <c r="G7" s="47">
        <f>131+1499</f>
        <v>1630</v>
      </c>
      <c r="H7" s="13" t="s">
        <v>121</v>
      </c>
      <c r="I7" s="6" t="s">
        <v>71</v>
      </c>
      <c r="J7" s="13" t="s">
        <v>122</v>
      </c>
      <c r="K7" s="6" t="s">
        <v>113</v>
      </c>
      <c r="L7" s="6" t="s">
        <v>26</v>
      </c>
      <c r="M7" s="48" t="s">
        <v>123</v>
      </c>
      <c r="N7" s="13" t="s">
        <v>124</v>
      </c>
      <c r="O7" s="13" t="s">
        <v>114</v>
      </c>
      <c r="P7" s="30" t="s">
        <v>115</v>
      </c>
      <c r="Q7" s="13" t="s">
        <v>38</v>
      </c>
      <c r="R7" s="1244" t="s">
        <v>125</v>
      </c>
      <c r="S7" s="23" t="s">
        <v>126</v>
      </c>
    </row>
    <row r="8" spans="1:19" s="14" customFormat="1" ht="68.25" customHeight="1">
      <c r="A8" s="1243"/>
      <c r="B8" s="4" t="s">
        <v>127</v>
      </c>
      <c r="C8" s="33" t="s">
        <v>128</v>
      </c>
      <c r="D8" s="6" t="s">
        <v>129</v>
      </c>
      <c r="E8" s="6"/>
      <c r="F8" s="13" t="s">
        <v>116</v>
      </c>
      <c r="G8" s="47">
        <f>131+1499</f>
        <v>1630</v>
      </c>
      <c r="H8" s="13" t="s">
        <v>121</v>
      </c>
      <c r="I8" s="6" t="s">
        <v>71</v>
      </c>
      <c r="J8" s="13" t="s">
        <v>122</v>
      </c>
      <c r="K8" s="6" t="s">
        <v>113</v>
      </c>
      <c r="L8" s="6" t="s">
        <v>26</v>
      </c>
      <c r="M8" s="13" t="s">
        <v>130</v>
      </c>
      <c r="N8" s="13" t="s">
        <v>124</v>
      </c>
      <c r="O8" s="13" t="s">
        <v>114</v>
      </c>
      <c r="P8" s="30" t="s">
        <v>115</v>
      </c>
      <c r="Q8" s="13" t="s">
        <v>38</v>
      </c>
      <c r="R8" s="1245"/>
      <c r="S8" s="23" t="s">
        <v>131</v>
      </c>
    </row>
    <row r="9" spans="1:19" s="14" customFormat="1" ht="68.25" customHeight="1">
      <c r="A9" s="20" t="s">
        <v>132</v>
      </c>
      <c r="B9" s="20" t="s">
        <v>133</v>
      </c>
      <c r="C9" s="33" t="s">
        <v>134</v>
      </c>
      <c r="D9" s="6" t="s">
        <v>135</v>
      </c>
      <c r="E9" s="6"/>
      <c r="F9" s="13" t="s">
        <v>116</v>
      </c>
      <c r="G9" s="47">
        <f>131+1799</f>
        <v>1930</v>
      </c>
      <c r="H9" s="13" t="s">
        <v>136</v>
      </c>
      <c r="I9" s="6" t="s">
        <v>71</v>
      </c>
      <c r="J9" s="13" t="s">
        <v>122</v>
      </c>
      <c r="K9" s="6" t="s">
        <v>113</v>
      </c>
      <c r="L9" s="6" t="s">
        <v>26</v>
      </c>
      <c r="M9" s="6" t="s">
        <v>137</v>
      </c>
      <c r="N9" s="13" t="s">
        <v>138</v>
      </c>
      <c r="O9" s="13" t="s">
        <v>114</v>
      </c>
      <c r="P9" s="30" t="s">
        <v>115</v>
      </c>
      <c r="Q9" s="13" t="s">
        <v>38</v>
      </c>
      <c r="R9" s="49" t="s">
        <v>139</v>
      </c>
      <c r="S9" s="23" t="s">
        <v>140</v>
      </c>
    </row>
    <row r="10" spans="1:19" s="14" customFormat="1" ht="68.25" customHeight="1">
      <c r="A10" s="20" t="s">
        <v>141</v>
      </c>
      <c r="B10" s="20" t="s">
        <v>142</v>
      </c>
      <c r="C10" s="33" t="s">
        <v>143</v>
      </c>
      <c r="D10" s="6" t="s">
        <v>144</v>
      </c>
      <c r="E10" s="6"/>
      <c r="F10" s="13" t="s">
        <v>145</v>
      </c>
      <c r="G10" s="47">
        <f>131+2299</f>
        <v>2430</v>
      </c>
      <c r="H10" s="13" t="s">
        <v>146</v>
      </c>
      <c r="I10" s="6" t="s">
        <v>147</v>
      </c>
      <c r="J10" s="13" t="s">
        <v>148</v>
      </c>
      <c r="K10" s="6" t="s">
        <v>113</v>
      </c>
      <c r="L10" s="6" t="s">
        <v>26</v>
      </c>
      <c r="M10" s="6" t="s">
        <v>149</v>
      </c>
      <c r="N10" s="13" t="s">
        <v>150</v>
      </c>
      <c r="O10" s="13" t="s">
        <v>151</v>
      </c>
      <c r="P10" s="50" t="s">
        <v>152</v>
      </c>
      <c r="Q10" s="13" t="s">
        <v>38</v>
      </c>
      <c r="R10" s="49" t="s">
        <v>153</v>
      </c>
      <c r="S10" s="23" t="s">
        <v>154</v>
      </c>
    </row>
    <row r="11" spans="1:19" s="14" customFormat="1" ht="68.25" customHeight="1">
      <c r="A11" s="1246" t="s">
        <v>155</v>
      </c>
      <c r="B11" s="51" t="s">
        <v>156</v>
      </c>
      <c r="C11" s="52" t="s">
        <v>157</v>
      </c>
      <c r="D11" s="52" t="s">
        <v>158</v>
      </c>
      <c r="E11" s="1225"/>
      <c r="F11" s="54" t="s">
        <v>159</v>
      </c>
      <c r="G11" s="55">
        <f>131+2499</f>
        <v>2630</v>
      </c>
      <c r="H11" s="54" t="s">
        <v>160</v>
      </c>
      <c r="I11" s="56" t="s">
        <v>161</v>
      </c>
      <c r="J11" s="54" t="s">
        <v>162</v>
      </c>
      <c r="K11" s="54" t="s">
        <v>113</v>
      </c>
      <c r="L11" s="57" t="s">
        <v>26</v>
      </c>
      <c r="M11" s="54" t="s">
        <v>149</v>
      </c>
      <c r="N11" s="56" t="s">
        <v>163</v>
      </c>
      <c r="O11" s="56" t="s">
        <v>151</v>
      </c>
      <c r="P11" s="56" t="s">
        <v>164</v>
      </c>
      <c r="Q11" s="54" t="s">
        <v>38</v>
      </c>
      <c r="R11" s="1228" t="s">
        <v>165</v>
      </c>
      <c r="S11" s="58" t="s">
        <v>166</v>
      </c>
    </row>
    <row r="12" spans="1:19" s="14" customFormat="1" ht="68.25" customHeight="1">
      <c r="A12" s="1247"/>
      <c r="B12" s="51" t="s">
        <v>167</v>
      </c>
      <c r="C12" s="52" t="s">
        <v>168</v>
      </c>
      <c r="D12" s="52" t="s">
        <v>169</v>
      </c>
      <c r="E12" s="1226"/>
      <c r="F12" s="54" t="s">
        <v>159</v>
      </c>
      <c r="G12" s="55">
        <f>131+3499</f>
        <v>3630</v>
      </c>
      <c r="H12" s="54" t="s">
        <v>170</v>
      </c>
      <c r="I12" s="56" t="s">
        <v>171</v>
      </c>
      <c r="J12" s="54" t="s">
        <v>172</v>
      </c>
      <c r="K12" s="54" t="s">
        <v>113</v>
      </c>
      <c r="L12" s="57" t="s">
        <v>26</v>
      </c>
      <c r="M12" s="54" t="s">
        <v>149</v>
      </c>
      <c r="N12" s="56" t="s">
        <v>163</v>
      </c>
      <c r="O12" s="56" t="s">
        <v>151</v>
      </c>
      <c r="P12" s="56" t="s">
        <v>164</v>
      </c>
      <c r="Q12" s="54" t="s">
        <v>38</v>
      </c>
      <c r="R12" s="1229"/>
      <c r="S12" s="58" t="s">
        <v>173</v>
      </c>
    </row>
    <row r="13" spans="1:19" s="14" customFormat="1" ht="68.25" customHeight="1">
      <c r="A13" s="1248"/>
      <c r="B13" s="51" t="s">
        <v>174</v>
      </c>
      <c r="C13" s="52" t="s">
        <v>175</v>
      </c>
      <c r="D13" s="54" t="s">
        <v>176</v>
      </c>
      <c r="E13" s="1227"/>
      <c r="F13" s="54" t="s">
        <v>159</v>
      </c>
      <c r="G13" s="55">
        <f>131+4499</f>
        <v>4630</v>
      </c>
      <c r="H13" s="54" t="s">
        <v>177</v>
      </c>
      <c r="I13" s="56" t="s">
        <v>171</v>
      </c>
      <c r="J13" s="54" t="s">
        <v>172</v>
      </c>
      <c r="K13" s="54" t="s">
        <v>113</v>
      </c>
      <c r="L13" s="57" t="s">
        <v>26</v>
      </c>
      <c r="M13" s="54" t="s">
        <v>149</v>
      </c>
      <c r="N13" s="56" t="s">
        <v>163</v>
      </c>
      <c r="O13" s="56" t="s">
        <v>178</v>
      </c>
      <c r="P13" s="56" t="s">
        <v>164</v>
      </c>
      <c r="Q13" s="54" t="s">
        <v>38</v>
      </c>
      <c r="R13" s="1233"/>
      <c r="S13" s="58" t="s">
        <v>179</v>
      </c>
    </row>
    <row r="14" spans="1:19" s="42" customFormat="1" ht="30.75" customHeight="1">
      <c r="A14" s="59" t="s">
        <v>180</v>
      </c>
      <c r="B14" s="60"/>
      <c r="C14" s="40"/>
      <c r="D14" s="40"/>
      <c r="E14" s="40"/>
      <c r="F14" s="40"/>
      <c r="G14" s="61"/>
      <c r="H14" s="40"/>
      <c r="I14" s="40"/>
      <c r="J14" s="40"/>
      <c r="K14" s="40"/>
      <c r="L14" s="40"/>
      <c r="M14" s="40"/>
      <c r="N14" s="40"/>
      <c r="O14" s="40"/>
      <c r="P14" s="40"/>
      <c r="Q14" s="40"/>
      <c r="R14" s="40"/>
      <c r="S14" s="41"/>
    </row>
    <row r="15" spans="1:19" s="70" customFormat="1" ht="68.25" customHeight="1">
      <c r="A15" s="1236" t="s">
        <v>182</v>
      </c>
      <c r="B15" s="62" t="s">
        <v>183</v>
      </c>
      <c r="C15" s="63" t="s">
        <v>184</v>
      </c>
      <c r="D15" s="64" t="s">
        <v>185</v>
      </c>
      <c r="E15" s="28"/>
      <c r="F15" s="65" t="s">
        <v>186</v>
      </c>
      <c r="G15" s="66">
        <f>131+1599</f>
        <v>1730</v>
      </c>
      <c r="H15" s="65" t="s">
        <v>187</v>
      </c>
      <c r="I15" s="65" t="s">
        <v>188</v>
      </c>
      <c r="J15" s="65" t="s">
        <v>72</v>
      </c>
      <c r="K15" s="67" t="s">
        <v>113</v>
      </c>
      <c r="L15" s="67" t="s">
        <v>26</v>
      </c>
      <c r="M15" s="65" t="s">
        <v>189</v>
      </c>
      <c r="N15" s="67" t="s">
        <v>190</v>
      </c>
      <c r="O15" s="65" t="s">
        <v>151</v>
      </c>
      <c r="P15" s="68" t="s">
        <v>115</v>
      </c>
      <c r="Q15" s="65" t="s">
        <v>38</v>
      </c>
      <c r="R15" s="1237" t="s">
        <v>191</v>
      </c>
      <c r="S15" s="69" t="s">
        <v>192</v>
      </c>
    </row>
    <row r="16" spans="1:19" s="70" customFormat="1" ht="68.25" customHeight="1">
      <c r="A16" s="1236"/>
      <c r="B16" s="62" t="s">
        <v>193</v>
      </c>
      <c r="C16" s="63" t="s">
        <v>194</v>
      </c>
      <c r="D16" s="64" t="s">
        <v>195</v>
      </c>
      <c r="E16" s="28"/>
      <c r="F16" s="65" t="s">
        <v>186</v>
      </c>
      <c r="G16" s="66">
        <f>131+1599</f>
        <v>1730</v>
      </c>
      <c r="H16" s="65" t="s">
        <v>187</v>
      </c>
      <c r="I16" s="65" t="s">
        <v>188</v>
      </c>
      <c r="J16" s="65" t="s">
        <v>72</v>
      </c>
      <c r="K16" s="67" t="s">
        <v>113</v>
      </c>
      <c r="L16" s="67" t="s">
        <v>26</v>
      </c>
      <c r="M16" s="65" t="s">
        <v>196</v>
      </c>
      <c r="N16" s="67" t="s">
        <v>190</v>
      </c>
      <c r="O16" s="65" t="s">
        <v>151</v>
      </c>
      <c r="P16" s="68" t="s">
        <v>115</v>
      </c>
      <c r="Q16" s="65" t="s">
        <v>38</v>
      </c>
      <c r="R16" s="1238"/>
      <c r="S16" s="71" t="s">
        <v>197</v>
      </c>
    </row>
    <row r="17" spans="1:19" s="70" customFormat="1" ht="68.25" customHeight="1">
      <c r="A17" s="1236" t="s">
        <v>203</v>
      </c>
      <c r="B17" s="62" t="s">
        <v>204</v>
      </c>
      <c r="C17" s="77" t="s">
        <v>205</v>
      </c>
      <c r="D17" s="78" t="s">
        <v>206</v>
      </c>
      <c r="E17" s="32"/>
      <c r="F17" s="65" t="s">
        <v>198</v>
      </c>
      <c r="G17" s="66">
        <f>131+1399</f>
        <v>1530</v>
      </c>
      <c r="H17" s="65" t="s">
        <v>187</v>
      </c>
      <c r="I17" s="65" t="s">
        <v>188</v>
      </c>
      <c r="J17" s="65" t="s">
        <v>72</v>
      </c>
      <c r="K17" s="67" t="s">
        <v>113</v>
      </c>
      <c r="L17" s="67" t="s">
        <v>36</v>
      </c>
      <c r="M17" s="65" t="s">
        <v>123</v>
      </c>
      <c r="N17" s="67" t="s">
        <v>207</v>
      </c>
      <c r="O17" s="65" t="s">
        <v>151</v>
      </c>
      <c r="P17" s="65" t="s">
        <v>200</v>
      </c>
      <c r="Q17" s="65" t="s">
        <v>38</v>
      </c>
      <c r="R17" s="1239" t="s">
        <v>208</v>
      </c>
      <c r="S17" s="69" t="s">
        <v>209</v>
      </c>
    </row>
    <row r="18" spans="1:19" s="70" customFormat="1" ht="68.25" customHeight="1">
      <c r="A18" s="1236"/>
      <c r="B18" s="62" t="s">
        <v>210</v>
      </c>
      <c r="C18" s="77" t="s">
        <v>211</v>
      </c>
      <c r="D18" s="78" t="s">
        <v>212</v>
      </c>
      <c r="E18" s="32"/>
      <c r="F18" s="65" t="s">
        <v>198</v>
      </c>
      <c r="G18" s="66">
        <f>131+1399</f>
        <v>1530</v>
      </c>
      <c r="H18" s="65" t="s">
        <v>187</v>
      </c>
      <c r="I18" s="65" t="s">
        <v>188</v>
      </c>
      <c r="J18" s="65" t="s">
        <v>72</v>
      </c>
      <c r="K18" s="67" t="s">
        <v>113</v>
      </c>
      <c r="L18" s="67" t="s">
        <v>213</v>
      </c>
      <c r="M18" s="65" t="s">
        <v>196</v>
      </c>
      <c r="N18" s="67" t="s">
        <v>207</v>
      </c>
      <c r="O18" s="65" t="s">
        <v>214</v>
      </c>
      <c r="P18" s="65" t="s">
        <v>200</v>
      </c>
      <c r="Q18" s="65" t="s">
        <v>38</v>
      </c>
      <c r="R18" s="1239"/>
      <c r="S18" s="69" t="s">
        <v>215</v>
      </c>
    </row>
    <row r="19" spans="1:19" s="70" customFormat="1" ht="68.25" customHeight="1">
      <c r="A19" s="1236"/>
      <c r="B19" s="62" t="s">
        <v>216</v>
      </c>
      <c r="C19" s="77" t="s">
        <v>217</v>
      </c>
      <c r="D19" s="78" t="s">
        <v>218</v>
      </c>
      <c r="E19" s="32"/>
      <c r="F19" s="65" t="s">
        <v>198</v>
      </c>
      <c r="G19" s="66">
        <f>131+1399</f>
        <v>1530</v>
      </c>
      <c r="H19" s="65" t="s">
        <v>187</v>
      </c>
      <c r="I19" s="65" t="s">
        <v>188</v>
      </c>
      <c r="J19" s="65" t="s">
        <v>72</v>
      </c>
      <c r="K19" s="67" t="s">
        <v>113</v>
      </c>
      <c r="L19" s="67" t="s">
        <v>213</v>
      </c>
      <c r="M19" s="65" t="s">
        <v>219</v>
      </c>
      <c r="N19" s="67" t="s">
        <v>207</v>
      </c>
      <c r="O19" s="65" t="s">
        <v>214</v>
      </c>
      <c r="P19" s="65" t="s">
        <v>200</v>
      </c>
      <c r="Q19" s="65" t="s">
        <v>38</v>
      </c>
      <c r="R19" s="1240"/>
      <c r="S19" s="69" t="s">
        <v>220</v>
      </c>
    </row>
    <row r="20" spans="1:19" s="83" customFormat="1" ht="68.25" customHeight="1">
      <c r="A20" s="1234" t="s">
        <v>221</v>
      </c>
      <c r="B20" s="79" t="s">
        <v>222</v>
      </c>
      <c r="C20" s="80" t="s">
        <v>223</v>
      </c>
      <c r="D20" s="52" t="s">
        <v>224</v>
      </c>
      <c r="E20" s="1225"/>
      <c r="F20" s="54" t="s">
        <v>225</v>
      </c>
      <c r="G20" s="55">
        <f>131+1699</f>
        <v>1830</v>
      </c>
      <c r="H20" s="54" t="s">
        <v>226</v>
      </c>
      <c r="I20" s="54" t="s">
        <v>227</v>
      </c>
      <c r="J20" s="81" t="s">
        <v>72</v>
      </c>
      <c r="K20" s="54" t="s">
        <v>228</v>
      </c>
      <c r="L20" s="54" t="s">
        <v>213</v>
      </c>
      <c r="M20" s="54" t="s">
        <v>229</v>
      </c>
      <c r="N20" s="54" t="s">
        <v>202</v>
      </c>
      <c r="O20" s="54" t="s">
        <v>151</v>
      </c>
      <c r="P20" s="54" t="s">
        <v>200</v>
      </c>
      <c r="Q20" s="54" t="s">
        <v>38</v>
      </c>
      <c r="R20" s="82" t="s">
        <v>230</v>
      </c>
      <c r="S20" s="58" t="s">
        <v>231</v>
      </c>
    </row>
    <row r="21" spans="1:19" s="83" customFormat="1" ht="68.25" customHeight="1">
      <c r="A21" s="1241"/>
      <c r="B21" s="79" t="s">
        <v>232</v>
      </c>
      <c r="C21" s="80" t="s">
        <v>233</v>
      </c>
      <c r="D21" s="52" t="s">
        <v>234</v>
      </c>
      <c r="E21" s="1227"/>
      <c r="F21" s="54" t="s">
        <v>235</v>
      </c>
      <c r="G21" s="55">
        <f>131+2299</f>
        <v>2430</v>
      </c>
      <c r="H21" s="54" t="s">
        <v>236</v>
      </c>
      <c r="I21" s="54" t="s">
        <v>237</v>
      </c>
      <c r="J21" s="81" t="s">
        <v>34</v>
      </c>
      <c r="K21" s="54" t="s">
        <v>238</v>
      </c>
      <c r="L21" s="54" t="s">
        <v>213</v>
      </c>
      <c r="M21" s="54" t="s">
        <v>229</v>
      </c>
      <c r="N21" s="54" t="s">
        <v>202</v>
      </c>
      <c r="O21" s="54" t="s">
        <v>151</v>
      </c>
      <c r="P21" s="54" t="s">
        <v>200</v>
      </c>
      <c r="Q21" s="54" t="s">
        <v>38</v>
      </c>
      <c r="R21" s="82" t="s">
        <v>239</v>
      </c>
      <c r="S21" s="58" t="s">
        <v>240</v>
      </c>
    </row>
    <row r="22" spans="1:19" s="14" customFormat="1" ht="68.25" customHeight="1">
      <c r="A22" s="1214" t="s">
        <v>203</v>
      </c>
      <c r="B22" s="84" t="s">
        <v>241</v>
      </c>
      <c r="C22" s="33" t="s">
        <v>242</v>
      </c>
      <c r="D22" s="6" t="s">
        <v>243</v>
      </c>
      <c r="E22" s="6"/>
      <c r="F22" s="13" t="s">
        <v>198</v>
      </c>
      <c r="G22" s="47">
        <f>131+2099</f>
        <v>2230</v>
      </c>
      <c r="H22" s="13" t="s">
        <v>244</v>
      </c>
      <c r="I22" s="6" t="s">
        <v>33</v>
      </c>
      <c r="J22" s="27" t="s">
        <v>34</v>
      </c>
      <c r="K22" s="13" t="s">
        <v>245</v>
      </c>
      <c r="L22" s="13" t="s">
        <v>213</v>
      </c>
      <c r="M22" s="13" t="s">
        <v>123</v>
      </c>
      <c r="N22" s="13" t="s">
        <v>207</v>
      </c>
      <c r="O22" s="13" t="s">
        <v>151</v>
      </c>
      <c r="P22" s="13" t="s">
        <v>200</v>
      </c>
      <c r="Q22" s="13" t="s">
        <v>73</v>
      </c>
      <c r="R22" s="1232" t="s">
        <v>246</v>
      </c>
      <c r="S22" s="23" t="s">
        <v>247</v>
      </c>
    </row>
    <row r="23" spans="1:19" s="14" customFormat="1" ht="68.25" customHeight="1">
      <c r="A23" s="1214"/>
      <c r="B23" s="84" t="s">
        <v>248</v>
      </c>
      <c r="C23" s="33" t="s">
        <v>249</v>
      </c>
      <c r="D23" s="6" t="s">
        <v>250</v>
      </c>
      <c r="E23" s="6"/>
      <c r="F23" s="13" t="s">
        <v>198</v>
      </c>
      <c r="G23" s="47">
        <f>131+2099</f>
        <v>2230</v>
      </c>
      <c r="H23" s="13" t="s">
        <v>244</v>
      </c>
      <c r="I23" s="6" t="s">
        <v>33</v>
      </c>
      <c r="J23" s="27" t="s">
        <v>34</v>
      </c>
      <c r="K23" s="13" t="s">
        <v>245</v>
      </c>
      <c r="L23" s="13" t="s">
        <v>213</v>
      </c>
      <c r="M23" s="13" t="s">
        <v>251</v>
      </c>
      <c r="N23" s="13" t="s">
        <v>207</v>
      </c>
      <c r="O23" s="13" t="s">
        <v>151</v>
      </c>
      <c r="P23" s="13" t="s">
        <v>200</v>
      </c>
      <c r="Q23" s="13" t="s">
        <v>73</v>
      </c>
      <c r="R23" s="1232"/>
      <c r="S23" s="23" t="s">
        <v>252</v>
      </c>
    </row>
    <row r="24" spans="1:19" s="14" customFormat="1" ht="68.25" customHeight="1">
      <c r="A24" s="1214"/>
      <c r="B24" s="84" t="s">
        <v>253</v>
      </c>
      <c r="C24" s="33" t="s">
        <v>254</v>
      </c>
      <c r="D24" s="6" t="s">
        <v>255</v>
      </c>
      <c r="E24" s="6"/>
      <c r="F24" s="13" t="s">
        <v>198</v>
      </c>
      <c r="G24" s="47">
        <f>131+2099</f>
        <v>2230</v>
      </c>
      <c r="H24" s="13" t="s">
        <v>244</v>
      </c>
      <c r="I24" s="6" t="s">
        <v>33</v>
      </c>
      <c r="J24" s="27" t="s">
        <v>34</v>
      </c>
      <c r="K24" s="13" t="s">
        <v>245</v>
      </c>
      <c r="L24" s="13" t="s">
        <v>213</v>
      </c>
      <c r="M24" s="13" t="s">
        <v>256</v>
      </c>
      <c r="N24" s="13" t="s">
        <v>207</v>
      </c>
      <c r="O24" s="13" t="s">
        <v>151</v>
      </c>
      <c r="P24" s="13" t="s">
        <v>200</v>
      </c>
      <c r="Q24" s="13" t="s">
        <v>73</v>
      </c>
      <c r="R24" s="1232"/>
      <c r="S24" s="23" t="s">
        <v>257</v>
      </c>
    </row>
    <row r="25" spans="1:19" s="14" customFormat="1" ht="68.25" customHeight="1">
      <c r="A25" s="1223" t="s">
        <v>258</v>
      </c>
      <c r="B25" s="85" t="s">
        <v>259</v>
      </c>
      <c r="C25" s="52" t="s">
        <v>260</v>
      </c>
      <c r="D25" s="52" t="s">
        <v>261</v>
      </c>
      <c r="E25" s="6"/>
      <c r="F25" s="54" t="s">
        <v>198</v>
      </c>
      <c r="G25" s="55">
        <f>131+2199</f>
        <v>2330</v>
      </c>
      <c r="H25" s="54" t="s">
        <v>244</v>
      </c>
      <c r="I25" s="54" t="s">
        <v>262</v>
      </c>
      <c r="J25" s="81" t="s">
        <v>34</v>
      </c>
      <c r="K25" s="54" t="s">
        <v>263</v>
      </c>
      <c r="L25" s="54" t="s">
        <v>213</v>
      </c>
      <c r="M25" s="54" t="s">
        <v>264</v>
      </c>
      <c r="N25" s="54" t="s">
        <v>207</v>
      </c>
      <c r="O25" s="54" t="s">
        <v>151</v>
      </c>
      <c r="P25" s="54" t="s">
        <v>200</v>
      </c>
      <c r="Q25" s="54" t="s">
        <v>73</v>
      </c>
      <c r="R25" s="1228" t="s">
        <v>265</v>
      </c>
      <c r="S25" s="58" t="s">
        <v>266</v>
      </c>
    </row>
    <row r="26" spans="1:19" s="14" customFormat="1" ht="68.25" customHeight="1">
      <c r="A26" s="1223"/>
      <c r="B26" s="85" t="s">
        <v>267</v>
      </c>
      <c r="C26" s="52" t="s">
        <v>268</v>
      </c>
      <c r="D26" s="52" t="s">
        <v>269</v>
      </c>
      <c r="E26" s="6"/>
      <c r="F26" s="54" t="s">
        <v>198</v>
      </c>
      <c r="G26" s="55">
        <f>131+2199</f>
        <v>2330</v>
      </c>
      <c r="H26" s="54" t="s">
        <v>244</v>
      </c>
      <c r="I26" s="54" t="s">
        <v>262</v>
      </c>
      <c r="J26" s="81" t="s">
        <v>34</v>
      </c>
      <c r="K26" s="54" t="s">
        <v>263</v>
      </c>
      <c r="L26" s="54" t="s">
        <v>213</v>
      </c>
      <c r="M26" s="54" t="s">
        <v>270</v>
      </c>
      <c r="N26" s="54" t="s">
        <v>207</v>
      </c>
      <c r="O26" s="54" t="s">
        <v>151</v>
      </c>
      <c r="P26" s="54" t="s">
        <v>200</v>
      </c>
      <c r="Q26" s="54" t="s">
        <v>73</v>
      </c>
      <c r="R26" s="1229"/>
      <c r="S26" s="58" t="s">
        <v>271</v>
      </c>
    </row>
    <row r="27" spans="1:19" s="14" customFormat="1" ht="68.25" customHeight="1">
      <c r="A27" s="1224"/>
      <c r="B27" s="85" t="s">
        <v>272</v>
      </c>
      <c r="C27" s="52" t="s">
        <v>273</v>
      </c>
      <c r="D27" s="52" t="s">
        <v>274</v>
      </c>
      <c r="E27" s="6"/>
      <c r="F27" s="54" t="s">
        <v>198</v>
      </c>
      <c r="G27" s="55">
        <f>131+2499</f>
        <v>2630</v>
      </c>
      <c r="H27" s="54" t="s">
        <v>244</v>
      </c>
      <c r="I27" s="54" t="s">
        <v>262</v>
      </c>
      <c r="J27" s="54" t="s">
        <v>275</v>
      </c>
      <c r="K27" s="54" t="s">
        <v>276</v>
      </c>
      <c r="L27" s="54" t="s">
        <v>213</v>
      </c>
      <c r="M27" s="54" t="s">
        <v>264</v>
      </c>
      <c r="N27" s="54" t="s">
        <v>207</v>
      </c>
      <c r="O27" s="54" t="s">
        <v>151</v>
      </c>
      <c r="P27" s="54" t="s">
        <v>200</v>
      </c>
      <c r="Q27" s="54" t="s">
        <v>73</v>
      </c>
      <c r="R27" s="1233"/>
      <c r="S27" s="58" t="s">
        <v>277</v>
      </c>
    </row>
    <row r="28" spans="1:19" s="14" customFormat="1" ht="68.25" customHeight="1">
      <c r="A28" s="86" t="s">
        <v>278</v>
      </c>
      <c r="B28" s="86" t="s">
        <v>279</v>
      </c>
      <c r="C28" s="87" t="s">
        <v>280</v>
      </c>
      <c r="D28" s="6" t="s">
        <v>281</v>
      </c>
      <c r="E28" s="6"/>
      <c r="F28" s="13" t="s">
        <v>235</v>
      </c>
      <c r="G28" s="47">
        <f>131+2299</f>
        <v>2430</v>
      </c>
      <c r="H28" s="13" t="s">
        <v>170</v>
      </c>
      <c r="I28" s="6" t="s">
        <v>33</v>
      </c>
      <c r="J28" s="27" t="s">
        <v>34</v>
      </c>
      <c r="K28" s="13" t="s">
        <v>245</v>
      </c>
      <c r="L28" s="6" t="s">
        <v>213</v>
      </c>
      <c r="M28" s="13" t="s">
        <v>130</v>
      </c>
      <c r="N28" s="13" t="s">
        <v>282</v>
      </c>
      <c r="O28" s="13" t="s">
        <v>151</v>
      </c>
      <c r="P28" s="13" t="s">
        <v>200</v>
      </c>
      <c r="Q28" s="13" t="s">
        <v>73</v>
      </c>
      <c r="R28" s="89" t="s">
        <v>246</v>
      </c>
      <c r="S28" s="23" t="s">
        <v>283</v>
      </c>
    </row>
    <row r="29" spans="1:19" s="83" customFormat="1" ht="68.25" customHeight="1">
      <c r="A29" s="1234" t="s">
        <v>221</v>
      </c>
      <c r="B29" s="79" t="s">
        <v>284</v>
      </c>
      <c r="C29" s="80" t="s">
        <v>285</v>
      </c>
      <c r="D29" s="52" t="s">
        <v>286</v>
      </c>
      <c r="E29" s="6"/>
      <c r="F29" s="54" t="s">
        <v>287</v>
      </c>
      <c r="G29" s="55">
        <f>131+2399</f>
        <v>2530</v>
      </c>
      <c r="H29" s="54" t="s">
        <v>244</v>
      </c>
      <c r="I29" s="54" t="s">
        <v>262</v>
      </c>
      <c r="J29" s="81" t="s">
        <v>34</v>
      </c>
      <c r="K29" s="54" t="s">
        <v>263</v>
      </c>
      <c r="L29" s="54" t="s">
        <v>213</v>
      </c>
      <c r="M29" s="54" t="s">
        <v>229</v>
      </c>
      <c r="N29" s="54" t="s">
        <v>288</v>
      </c>
      <c r="O29" s="54" t="s">
        <v>151</v>
      </c>
      <c r="P29" s="54" t="s">
        <v>200</v>
      </c>
      <c r="Q29" s="54" t="s">
        <v>73</v>
      </c>
      <c r="R29" s="1228" t="s">
        <v>265</v>
      </c>
      <c r="S29" s="58" t="s">
        <v>289</v>
      </c>
    </row>
    <row r="30" spans="1:19" s="83" customFormat="1" ht="68.25" customHeight="1">
      <c r="A30" s="1234"/>
      <c r="B30" s="79" t="s">
        <v>290</v>
      </c>
      <c r="C30" s="80" t="s">
        <v>291</v>
      </c>
      <c r="D30" s="52" t="s">
        <v>292</v>
      </c>
      <c r="E30" s="6"/>
      <c r="F30" s="54" t="s">
        <v>287</v>
      </c>
      <c r="G30" s="55">
        <f>131+2399</f>
        <v>2530</v>
      </c>
      <c r="H30" s="54" t="s">
        <v>244</v>
      </c>
      <c r="I30" s="54" t="s">
        <v>262</v>
      </c>
      <c r="J30" s="81" t="s">
        <v>34</v>
      </c>
      <c r="K30" s="54" t="s">
        <v>263</v>
      </c>
      <c r="L30" s="54" t="s">
        <v>213</v>
      </c>
      <c r="M30" s="54" t="s">
        <v>293</v>
      </c>
      <c r="N30" s="54" t="s">
        <v>288</v>
      </c>
      <c r="O30" s="54" t="s">
        <v>151</v>
      </c>
      <c r="P30" s="54" t="s">
        <v>200</v>
      </c>
      <c r="Q30" s="54" t="s">
        <v>73</v>
      </c>
      <c r="R30" s="1229"/>
      <c r="S30" s="58" t="s">
        <v>294</v>
      </c>
    </row>
    <row r="31" spans="1:19" s="83" customFormat="1" ht="68.25" customHeight="1">
      <c r="A31" s="1234"/>
      <c r="B31" s="79" t="s">
        <v>295</v>
      </c>
      <c r="C31" s="80" t="s">
        <v>296</v>
      </c>
      <c r="D31" s="52" t="s">
        <v>297</v>
      </c>
      <c r="E31" s="6"/>
      <c r="F31" s="54" t="s">
        <v>287</v>
      </c>
      <c r="G31" s="55">
        <f>131+2399</f>
        <v>2530</v>
      </c>
      <c r="H31" s="54" t="s">
        <v>244</v>
      </c>
      <c r="I31" s="54" t="s">
        <v>262</v>
      </c>
      <c r="J31" s="81" t="s">
        <v>34</v>
      </c>
      <c r="K31" s="54" t="s">
        <v>263</v>
      </c>
      <c r="L31" s="54" t="s">
        <v>213</v>
      </c>
      <c r="M31" s="54" t="s">
        <v>270</v>
      </c>
      <c r="N31" s="54" t="s">
        <v>288</v>
      </c>
      <c r="O31" s="54" t="s">
        <v>151</v>
      </c>
      <c r="P31" s="54" t="s">
        <v>200</v>
      </c>
      <c r="Q31" s="54" t="s">
        <v>73</v>
      </c>
      <c r="R31" s="1233"/>
      <c r="S31" s="58" t="s">
        <v>298</v>
      </c>
    </row>
    <row r="32" spans="1:19" s="83" customFormat="1" ht="68.25" customHeight="1">
      <c r="A32" s="1222" t="s">
        <v>299</v>
      </c>
      <c r="B32" s="79" t="s">
        <v>300</v>
      </c>
      <c r="C32" s="52" t="s">
        <v>301</v>
      </c>
      <c r="D32" s="52" t="s">
        <v>302</v>
      </c>
      <c r="E32" s="6"/>
      <c r="F32" s="54" t="s">
        <v>287</v>
      </c>
      <c r="G32" s="55">
        <f>131+2699</f>
        <v>2830</v>
      </c>
      <c r="H32" s="54" t="s">
        <v>244</v>
      </c>
      <c r="I32" s="54" t="s">
        <v>262</v>
      </c>
      <c r="J32" s="54" t="s">
        <v>275</v>
      </c>
      <c r="K32" s="54" t="s">
        <v>276</v>
      </c>
      <c r="L32" s="54" t="s">
        <v>213</v>
      </c>
      <c r="M32" s="54" t="s">
        <v>229</v>
      </c>
      <c r="N32" s="54" t="s">
        <v>303</v>
      </c>
      <c r="O32" s="54" t="s">
        <v>151</v>
      </c>
      <c r="P32" s="54" t="s">
        <v>200</v>
      </c>
      <c r="Q32" s="54" t="s">
        <v>38</v>
      </c>
      <c r="R32" s="1228" t="s">
        <v>265</v>
      </c>
      <c r="S32" s="58" t="s">
        <v>304</v>
      </c>
    </row>
    <row r="33" spans="1:19" s="83" customFormat="1" ht="68.25" customHeight="1">
      <c r="A33" s="1235"/>
      <c r="B33" s="79" t="s">
        <v>305</v>
      </c>
      <c r="C33" s="52" t="s">
        <v>306</v>
      </c>
      <c r="D33" s="52" t="s">
        <v>307</v>
      </c>
      <c r="E33" s="6"/>
      <c r="F33" s="54" t="s">
        <v>287</v>
      </c>
      <c r="G33" s="55">
        <f>131+2699</f>
        <v>2830</v>
      </c>
      <c r="H33" s="54" t="s">
        <v>244</v>
      </c>
      <c r="I33" s="54" t="s">
        <v>262</v>
      </c>
      <c r="J33" s="54" t="s">
        <v>275</v>
      </c>
      <c r="K33" s="54" t="s">
        <v>276</v>
      </c>
      <c r="L33" s="54" t="s">
        <v>213</v>
      </c>
      <c r="M33" s="54" t="s">
        <v>308</v>
      </c>
      <c r="N33" s="54" t="s">
        <v>303</v>
      </c>
      <c r="O33" s="54" t="s">
        <v>151</v>
      </c>
      <c r="P33" s="54" t="s">
        <v>200</v>
      </c>
      <c r="Q33" s="54" t="s">
        <v>38</v>
      </c>
      <c r="R33" s="1229"/>
      <c r="S33" s="58" t="s">
        <v>309</v>
      </c>
    </row>
    <row r="34" spans="1:19" s="83" customFormat="1" ht="68.25" customHeight="1">
      <c r="A34" s="1235"/>
      <c r="B34" s="79" t="s">
        <v>310</v>
      </c>
      <c r="C34" s="52" t="s">
        <v>311</v>
      </c>
      <c r="D34" s="52" t="s">
        <v>312</v>
      </c>
      <c r="E34" s="6"/>
      <c r="F34" s="54" t="s">
        <v>287</v>
      </c>
      <c r="G34" s="55">
        <f>131+3499</f>
        <v>3630</v>
      </c>
      <c r="H34" s="54" t="s">
        <v>177</v>
      </c>
      <c r="I34" s="54" t="s">
        <v>262</v>
      </c>
      <c r="J34" s="54" t="s">
        <v>275</v>
      </c>
      <c r="K34" s="54" t="s">
        <v>313</v>
      </c>
      <c r="L34" s="54" t="s">
        <v>213</v>
      </c>
      <c r="M34" s="54" t="s">
        <v>229</v>
      </c>
      <c r="N34" s="54" t="s">
        <v>282</v>
      </c>
      <c r="O34" s="54" t="s">
        <v>151</v>
      </c>
      <c r="P34" s="54" t="s">
        <v>200</v>
      </c>
      <c r="Q34" s="54" t="s">
        <v>38</v>
      </c>
      <c r="R34" s="1228" t="s">
        <v>314</v>
      </c>
      <c r="S34" s="58" t="s">
        <v>315</v>
      </c>
    </row>
    <row r="35" spans="1:19" s="83" customFormat="1" ht="68.25" customHeight="1">
      <c r="A35" s="1235"/>
      <c r="B35" s="79" t="s">
        <v>316</v>
      </c>
      <c r="C35" s="52" t="s">
        <v>317</v>
      </c>
      <c r="D35" s="52" t="s">
        <v>318</v>
      </c>
      <c r="E35" s="6"/>
      <c r="F35" s="54" t="s">
        <v>287</v>
      </c>
      <c r="G35" s="55">
        <f>131+3499</f>
        <v>3630</v>
      </c>
      <c r="H35" s="54" t="s">
        <v>177</v>
      </c>
      <c r="I35" s="54" t="s">
        <v>262</v>
      </c>
      <c r="J35" s="54" t="s">
        <v>275</v>
      </c>
      <c r="K35" s="54" t="s">
        <v>313</v>
      </c>
      <c r="L35" s="54" t="s">
        <v>213</v>
      </c>
      <c r="M35" s="54" t="s">
        <v>308</v>
      </c>
      <c r="N35" s="54" t="s">
        <v>282</v>
      </c>
      <c r="O35" s="54" t="s">
        <v>151</v>
      </c>
      <c r="P35" s="54" t="s">
        <v>200</v>
      </c>
      <c r="Q35" s="54" t="s">
        <v>38</v>
      </c>
      <c r="R35" s="1229"/>
      <c r="S35" s="58" t="s">
        <v>319</v>
      </c>
    </row>
    <row r="36" spans="1:19" s="74" customFormat="1" ht="68.25" customHeight="1">
      <c r="A36" s="1214" t="s">
        <v>278</v>
      </c>
      <c r="B36" s="86" t="s">
        <v>320</v>
      </c>
      <c r="C36" s="90" t="s">
        <v>321</v>
      </c>
      <c r="D36" s="73" t="s">
        <v>322</v>
      </c>
      <c r="E36" s="73"/>
      <c r="F36" s="44" t="s">
        <v>201</v>
      </c>
      <c r="G36" s="91">
        <f>131+2899</f>
        <v>3030</v>
      </c>
      <c r="H36" s="44" t="s">
        <v>177</v>
      </c>
      <c r="I36" s="73" t="s">
        <v>33</v>
      </c>
      <c r="J36" s="92" t="s">
        <v>34</v>
      </c>
      <c r="K36" s="44" t="s">
        <v>245</v>
      </c>
      <c r="L36" s="73" t="s">
        <v>213</v>
      </c>
      <c r="M36" s="44" t="s">
        <v>219</v>
      </c>
      <c r="N36" s="44" t="s">
        <v>282</v>
      </c>
      <c r="O36" s="44" t="s">
        <v>151</v>
      </c>
      <c r="P36" s="13" t="s">
        <v>200</v>
      </c>
      <c r="Q36" s="44" t="s">
        <v>38</v>
      </c>
      <c r="R36" s="1215" t="s">
        <v>323</v>
      </c>
      <c r="S36" s="45" t="s">
        <v>324</v>
      </c>
    </row>
    <row r="37" spans="1:19" s="74" customFormat="1" ht="68.25" customHeight="1">
      <c r="A37" s="1214"/>
      <c r="B37" s="86" t="s">
        <v>325</v>
      </c>
      <c r="C37" s="90" t="s">
        <v>326</v>
      </c>
      <c r="D37" s="73" t="s">
        <v>327</v>
      </c>
      <c r="E37" s="73"/>
      <c r="F37" s="44" t="s">
        <v>201</v>
      </c>
      <c r="G37" s="91">
        <f>131+2899</f>
        <v>3030</v>
      </c>
      <c r="H37" s="44" t="s">
        <v>177</v>
      </c>
      <c r="I37" s="73" t="s">
        <v>33</v>
      </c>
      <c r="J37" s="92" t="s">
        <v>34</v>
      </c>
      <c r="K37" s="44" t="s">
        <v>245</v>
      </c>
      <c r="L37" s="73" t="s">
        <v>213</v>
      </c>
      <c r="M37" s="44" t="s">
        <v>328</v>
      </c>
      <c r="N37" s="44" t="s">
        <v>282</v>
      </c>
      <c r="O37" s="44" t="s">
        <v>151</v>
      </c>
      <c r="P37" s="13" t="s">
        <v>200</v>
      </c>
      <c r="Q37" s="44" t="s">
        <v>38</v>
      </c>
      <c r="R37" s="1216"/>
      <c r="S37" s="45" t="s">
        <v>329</v>
      </c>
    </row>
    <row r="38" spans="1:19" s="14" customFormat="1" ht="68.25" customHeight="1">
      <c r="A38" s="86" t="s">
        <v>330</v>
      </c>
      <c r="B38" s="86" t="s">
        <v>331</v>
      </c>
      <c r="C38" s="33" t="s">
        <v>332</v>
      </c>
      <c r="D38" s="6" t="s">
        <v>333</v>
      </c>
      <c r="E38" s="6"/>
      <c r="F38" s="13" t="s">
        <v>334</v>
      </c>
      <c r="G38" s="88">
        <f>131+2899</f>
        <v>3030</v>
      </c>
      <c r="H38" s="13" t="s">
        <v>244</v>
      </c>
      <c r="I38" s="6" t="s">
        <v>33</v>
      </c>
      <c r="J38" s="27" t="s">
        <v>335</v>
      </c>
      <c r="K38" s="13" t="s">
        <v>336</v>
      </c>
      <c r="L38" s="6" t="s">
        <v>337</v>
      </c>
      <c r="M38" s="13" t="s">
        <v>181</v>
      </c>
      <c r="N38" s="13" t="s">
        <v>338</v>
      </c>
      <c r="O38" s="13" t="s">
        <v>151</v>
      </c>
      <c r="P38" s="13" t="s">
        <v>200</v>
      </c>
      <c r="Q38" s="13" t="s">
        <v>38</v>
      </c>
      <c r="R38" s="93" t="e">
        <f>#REF!</f>
        <v>#REF!</v>
      </c>
      <c r="S38" s="23" t="s">
        <v>339</v>
      </c>
    </row>
    <row r="39" spans="1:19" s="14" customFormat="1" ht="68.25" customHeight="1">
      <c r="A39" s="94" t="s">
        <v>340</v>
      </c>
      <c r="B39" s="95" t="s">
        <v>341</v>
      </c>
      <c r="C39" s="96" t="s">
        <v>342</v>
      </c>
      <c r="D39" s="54" t="s">
        <v>343</v>
      </c>
      <c r="E39" s="6"/>
      <c r="F39" s="54" t="s">
        <v>344</v>
      </c>
      <c r="G39" s="97">
        <f>131+2999</f>
        <v>3130</v>
      </c>
      <c r="H39" s="54" t="s">
        <v>244</v>
      </c>
      <c r="I39" s="52" t="s">
        <v>93</v>
      </c>
      <c r="J39" s="54" t="s">
        <v>34</v>
      </c>
      <c r="K39" s="54" t="s">
        <v>113</v>
      </c>
      <c r="L39" s="52" t="s">
        <v>26</v>
      </c>
      <c r="M39" s="54" t="s">
        <v>345</v>
      </c>
      <c r="N39" s="54" t="s">
        <v>288</v>
      </c>
      <c r="O39" s="54" t="s">
        <v>151</v>
      </c>
      <c r="P39" s="54" t="s">
        <v>200</v>
      </c>
      <c r="Q39" s="54" t="s">
        <v>38</v>
      </c>
      <c r="R39" s="98" t="s">
        <v>346</v>
      </c>
      <c r="S39" s="58" t="s">
        <v>347</v>
      </c>
    </row>
    <row r="40" spans="1:19" s="14" customFormat="1" ht="68.25" customHeight="1">
      <c r="A40" s="1214" t="s">
        <v>348</v>
      </c>
      <c r="B40" s="86" t="s">
        <v>349</v>
      </c>
      <c r="C40" s="99" t="s">
        <v>350</v>
      </c>
      <c r="D40" s="75" t="s">
        <v>351</v>
      </c>
      <c r="E40" s="100"/>
      <c r="F40" s="13" t="s">
        <v>352</v>
      </c>
      <c r="G40" s="88">
        <f>131+2499</f>
        <v>2630</v>
      </c>
      <c r="H40" s="13" t="s">
        <v>244</v>
      </c>
      <c r="I40" s="6" t="s">
        <v>353</v>
      </c>
      <c r="J40" s="13" t="s">
        <v>34</v>
      </c>
      <c r="K40" s="13" t="s">
        <v>113</v>
      </c>
      <c r="L40" s="6" t="s">
        <v>26</v>
      </c>
      <c r="M40" s="13" t="s">
        <v>354</v>
      </c>
      <c r="N40" s="13" t="s">
        <v>199</v>
      </c>
      <c r="O40" s="13" t="s">
        <v>151</v>
      </c>
      <c r="P40" s="13" t="s">
        <v>200</v>
      </c>
      <c r="Q40" s="13" t="s">
        <v>38</v>
      </c>
      <c r="R40" s="1217" t="s">
        <v>355</v>
      </c>
      <c r="S40" s="23" t="s">
        <v>356</v>
      </c>
    </row>
    <row r="41" spans="1:19" s="14" customFormat="1" ht="68.25" customHeight="1">
      <c r="A41" s="1214"/>
      <c r="B41" s="86" t="s">
        <v>357</v>
      </c>
      <c r="C41" s="99" t="s">
        <v>358</v>
      </c>
      <c r="D41" s="6" t="s">
        <v>359</v>
      </c>
      <c r="E41" s="6"/>
      <c r="F41" s="13" t="s">
        <v>360</v>
      </c>
      <c r="G41" s="88">
        <f>131+3699</f>
        <v>3830</v>
      </c>
      <c r="H41" s="48" t="s">
        <v>177</v>
      </c>
      <c r="I41" s="6" t="s">
        <v>353</v>
      </c>
      <c r="J41" s="27" t="s">
        <v>335</v>
      </c>
      <c r="K41" s="13" t="s">
        <v>113</v>
      </c>
      <c r="L41" s="6" t="s">
        <v>26</v>
      </c>
      <c r="M41" s="13" t="s">
        <v>361</v>
      </c>
      <c r="N41" s="13" t="s">
        <v>199</v>
      </c>
      <c r="O41" s="13" t="s">
        <v>151</v>
      </c>
      <c r="P41" s="13" t="s">
        <v>200</v>
      </c>
      <c r="Q41" s="13" t="s">
        <v>38</v>
      </c>
      <c r="R41" s="1218"/>
      <c r="S41" s="23" t="s">
        <v>362</v>
      </c>
    </row>
    <row r="42" spans="1:19" s="14" customFormat="1" ht="71.25" customHeight="1">
      <c r="A42" s="1214" t="s">
        <v>363</v>
      </c>
      <c r="B42" s="72" t="s">
        <v>364</v>
      </c>
      <c r="C42" s="99" t="s">
        <v>365</v>
      </c>
      <c r="D42" s="6" t="s">
        <v>366</v>
      </c>
      <c r="E42" s="6"/>
      <c r="F42" s="13" t="s">
        <v>367</v>
      </c>
      <c r="G42" s="88">
        <f>131+3099</f>
        <v>3230</v>
      </c>
      <c r="H42" s="13" t="s">
        <v>170</v>
      </c>
      <c r="I42" s="6" t="s">
        <v>93</v>
      </c>
      <c r="J42" s="27" t="s">
        <v>34</v>
      </c>
      <c r="K42" s="13" t="s">
        <v>368</v>
      </c>
      <c r="L42" s="6" t="s">
        <v>213</v>
      </c>
      <c r="M42" s="13" t="s">
        <v>137</v>
      </c>
      <c r="N42" s="13" t="s">
        <v>282</v>
      </c>
      <c r="O42" s="13" t="s">
        <v>151</v>
      </c>
      <c r="P42" s="13" t="s">
        <v>200</v>
      </c>
      <c r="Q42" s="13" t="s">
        <v>38</v>
      </c>
      <c r="R42" s="1217" t="s">
        <v>369</v>
      </c>
      <c r="S42" s="23" t="s">
        <v>370</v>
      </c>
    </row>
    <row r="43" spans="1:19" s="14" customFormat="1" ht="69.75" customHeight="1">
      <c r="A43" s="1214"/>
      <c r="B43" s="72" t="s">
        <v>371</v>
      </c>
      <c r="C43" s="99" t="s">
        <v>372</v>
      </c>
      <c r="D43" s="75" t="s">
        <v>373</v>
      </c>
      <c r="E43" s="75"/>
      <c r="F43" s="13" t="s">
        <v>367</v>
      </c>
      <c r="G43" s="88">
        <f>131+4699</f>
        <v>4830</v>
      </c>
      <c r="H43" s="13" t="s">
        <v>374</v>
      </c>
      <c r="I43" s="6" t="s">
        <v>93</v>
      </c>
      <c r="J43" s="50" t="s">
        <v>375</v>
      </c>
      <c r="K43" s="13" t="s">
        <v>376</v>
      </c>
      <c r="L43" s="6" t="s">
        <v>26</v>
      </c>
      <c r="M43" s="1220" t="s">
        <v>377</v>
      </c>
      <c r="N43" s="13" t="s">
        <v>282</v>
      </c>
      <c r="O43" s="13" t="s">
        <v>151</v>
      </c>
      <c r="P43" s="13" t="s">
        <v>200</v>
      </c>
      <c r="Q43" s="13" t="s">
        <v>38</v>
      </c>
      <c r="R43" s="1219"/>
      <c r="S43" s="23" t="s">
        <v>378</v>
      </c>
    </row>
    <row r="44" spans="1:19" s="14" customFormat="1" ht="69" customHeight="1">
      <c r="A44" s="1214"/>
      <c r="B44" s="72" t="s">
        <v>379</v>
      </c>
      <c r="C44" s="99" t="s">
        <v>380</v>
      </c>
      <c r="D44" s="75" t="s">
        <v>381</v>
      </c>
      <c r="E44" s="75"/>
      <c r="F44" s="13" t="s">
        <v>382</v>
      </c>
      <c r="G44" s="88">
        <f>131+5699</f>
        <v>5830</v>
      </c>
      <c r="H44" s="26" t="s">
        <v>383</v>
      </c>
      <c r="I44" s="6" t="s">
        <v>384</v>
      </c>
      <c r="J44" s="50" t="s">
        <v>385</v>
      </c>
      <c r="K44" s="13" t="s">
        <v>376</v>
      </c>
      <c r="L44" s="6" t="s">
        <v>213</v>
      </c>
      <c r="M44" s="1221"/>
      <c r="N44" s="13" t="s">
        <v>386</v>
      </c>
      <c r="O44" s="13" t="s">
        <v>151</v>
      </c>
      <c r="P44" s="13" t="s">
        <v>387</v>
      </c>
      <c r="Q44" s="13" t="s">
        <v>38</v>
      </c>
      <c r="R44" s="1218"/>
      <c r="S44" s="23" t="s">
        <v>388</v>
      </c>
    </row>
    <row r="45" spans="1:19" s="14" customFormat="1" ht="69" customHeight="1">
      <c r="A45" s="1222" t="s">
        <v>389</v>
      </c>
      <c r="B45" s="95" t="s">
        <v>390</v>
      </c>
      <c r="C45" s="96" t="s">
        <v>391</v>
      </c>
      <c r="D45" s="57" t="s">
        <v>392</v>
      </c>
      <c r="E45" s="1225"/>
      <c r="F45" s="54" t="s">
        <v>360</v>
      </c>
      <c r="G45" s="97">
        <f>131+2799</f>
        <v>2930</v>
      </c>
      <c r="H45" s="54" t="s">
        <v>170</v>
      </c>
      <c r="I45" s="56" t="s">
        <v>161</v>
      </c>
      <c r="J45" s="54" t="s">
        <v>162</v>
      </c>
      <c r="K45" s="54" t="s">
        <v>113</v>
      </c>
      <c r="L45" s="57" t="s">
        <v>26</v>
      </c>
      <c r="M45" s="54" t="s">
        <v>229</v>
      </c>
      <c r="N45" s="56" t="s">
        <v>393</v>
      </c>
      <c r="O45" s="56" t="s">
        <v>151</v>
      </c>
      <c r="P45" s="56" t="s">
        <v>200</v>
      </c>
      <c r="Q45" s="54" t="s">
        <v>38</v>
      </c>
      <c r="R45" s="1228" t="s">
        <v>394</v>
      </c>
      <c r="S45" s="58" t="s">
        <v>395</v>
      </c>
    </row>
    <row r="46" spans="1:19" s="14" customFormat="1" ht="69" customHeight="1">
      <c r="A46" s="1223"/>
      <c r="B46" s="95" t="s">
        <v>396</v>
      </c>
      <c r="C46" s="96" t="s">
        <v>397</v>
      </c>
      <c r="D46" s="57" t="s">
        <v>398</v>
      </c>
      <c r="E46" s="1226"/>
      <c r="F46" s="54" t="s">
        <v>360</v>
      </c>
      <c r="G46" s="97">
        <f>131+3399</f>
        <v>3530</v>
      </c>
      <c r="H46" s="54" t="s">
        <v>170</v>
      </c>
      <c r="I46" s="56" t="s">
        <v>171</v>
      </c>
      <c r="J46" s="54" t="s">
        <v>172</v>
      </c>
      <c r="K46" s="54" t="s">
        <v>113</v>
      </c>
      <c r="L46" s="57" t="s">
        <v>26</v>
      </c>
      <c r="M46" s="54" t="s">
        <v>229</v>
      </c>
      <c r="N46" s="56" t="s">
        <v>393</v>
      </c>
      <c r="O46" s="56" t="s">
        <v>151</v>
      </c>
      <c r="P46" s="56" t="s">
        <v>200</v>
      </c>
      <c r="Q46" s="54" t="s">
        <v>38</v>
      </c>
      <c r="R46" s="1229"/>
      <c r="S46" s="58" t="s">
        <v>399</v>
      </c>
    </row>
    <row r="47" spans="1:19" s="14" customFormat="1" ht="69" customHeight="1">
      <c r="A47" s="1224"/>
      <c r="B47" s="95" t="s">
        <v>400</v>
      </c>
      <c r="C47" s="96" t="s">
        <v>401</v>
      </c>
      <c r="D47" s="57" t="s">
        <v>402</v>
      </c>
      <c r="E47" s="1227"/>
      <c r="F47" s="54" t="s">
        <v>360</v>
      </c>
      <c r="G47" s="97">
        <f>131+3399</f>
        <v>3530</v>
      </c>
      <c r="H47" s="54" t="s">
        <v>170</v>
      </c>
      <c r="I47" s="56" t="s">
        <v>171</v>
      </c>
      <c r="J47" s="54" t="s">
        <v>172</v>
      </c>
      <c r="K47" s="54" t="s">
        <v>113</v>
      </c>
      <c r="L47" s="57" t="s">
        <v>26</v>
      </c>
      <c r="M47" s="54" t="s">
        <v>403</v>
      </c>
      <c r="N47" s="56" t="s">
        <v>393</v>
      </c>
      <c r="O47" s="56" t="s">
        <v>151</v>
      </c>
      <c r="P47" s="56" t="s">
        <v>200</v>
      </c>
      <c r="Q47" s="54" t="s">
        <v>38</v>
      </c>
      <c r="R47" s="1229"/>
      <c r="S47" s="58" t="s">
        <v>404</v>
      </c>
    </row>
    <row r="48" spans="1:19" s="14" customFormat="1" ht="81.75" customHeight="1">
      <c r="A48" s="101" t="s">
        <v>405</v>
      </c>
      <c r="B48" s="102" t="s">
        <v>406</v>
      </c>
      <c r="C48" s="33" t="s">
        <v>407</v>
      </c>
      <c r="D48" s="6" t="s">
        <v>408</v>
      </c>
      <c r="E48" s="6"/>
      <c r="F48" s="13" t="s">
        <v>409</v>
      </c>
      <c r="G48" s="88">
        <f>131+4499</f>
        <v>4630</v>
      </c>
      <c r="H48" s="26" t="s">
        <v>410</v>
      </c>
      <c r="I48" s="75" t="s">
        <v>411</v>
      </c>
      <c r="J48" s="76" t="s">
        <v>172</v>
      </c>
      <c r="K48" s="6" t="s">
        <v>113</v>
      </c>
      <c r="L48" s="75" t="s">
        <v>26</v>
      </c>
      <c r="M48" s="75" t="s">
        <v>412</v>
      </c>
      <c r="N48" s="26" t="s">
        <v>413</v>
      </c>
      <c r="O48" s="26" t="s">
        <v>151</v>
      </c>
      <c r="P48" s="103" t="s">
        <v>414</v>
      </c>
      <c r="Q48" s="13" t="s">
        <v>38</v>
      </c>
      <c r="R48" s="104" t="s">
        <v>415</v>
      </c>
      <c r="S48" s="23" t="s">
        <v>416</v>
      </c>
    </row>
    <row r="49" spans="1:19" s="42" customFormat="1" ht="47.25" customHeight="1">
      <c r="A49" s="105" t="s">
        <v>417</v>
      </c>
      <c r="B49" s="105"/>
      <c r="C49" s="105"/>
      <c r="D49" s="105"/>
      <c r="E49" s="105"/>
      <c r="F49" s="105"/>
      <c r="G49" s="106"/>
      <c r="H49" s="105"/>
      <c r="I49" s="105"/>
      <c r="J49" s="105"/>
      <c r="K49" s="105"/>
      <c r="L49" s="105"/>
      <c r="M49" s="105"/>
      <c r="N49" s="105"/>
      <c r="O49" s="105"/>
      <c r="P49" s="105"/>
      <c r="Q49" s="105"/>
      <c r="R49" s="105"/>
      <c r="S49" s="107"/>
    </row>
    <row r="50" spans="1:19" s="14" customFormat="1" ht="68.25" customHeight="1">
      <c r="A50" s="1217" t="s">
        <v>418</v>
      </c>
      <c r="B50" s="20" t="s">
        <v>419</v>
      </c>
      <c r="C50" s="6" t="s">
        <v>420</v>
      </c>
      <c r="D50" s="6" t="s">
        <v>421</v>
      </c>
      <c r="E50" s="6"/>
      <c r="F50" s="13" t="s">
        <v>422</v>
      </c>
      <c r="G50" s="88">
        <f>131+2699</f>
        <v>2830</v>
      </c>
      <c r="H50" s="13" t="s">
        <v>244</v>
      </c>
      <c r="I50" s="6" t="s">
        <v>411</v>
      </c>
      <c r="J50" s="50" t="s">
        <v>423</v>
      </c>
      <c r="K50" s="6" t="s">
        <v>113</v>
      </c>
      <c r="L50" s="6" t="s">
        <v>213</v>
      </c>
      <c r="M50" s="6" t="s">
        <v>137</v>
      </c>
      <c r="N50" s="13" t="s">
        <v>207</v>
      </c>
      <c r="O50" s="13" t="s">
        <v>424</v>
      </c>
      <c r="P50" s="13" t="s">
        <v>200</v>
      </c>
      <c r="Q50" s="13" t="s">
        <v>73</v>
      </c>
      <c r="R50" s="108" t="s">
        <v>425</v>
      </c>
      <c r="S50" s="23" t="s">
        <v>426</v>
      </c>
    </row>
    <row r="51" spans="1:19" ht="68.25" customHeight="1">
      <c r="A51" s="1219"/>
      <c r="B51" s="20" t="s">
        <v>427</v>
      </c>
      <c r="C51" s="6" t="s">
        <v>428</v>
      </c>
      <c r="D51" s="5" t="s">
        <v>429</v>
      </c>
      <c r="E51" s="5"/>
      <c r="F51" s="7" t="s">
        <v>422</v>
      </c>
      <c r="G51" s="88">
        <f>131+3399</f>
        <v>3530</v>
      </c>
      <c r="H51" s="7" t="s">
        <v>244</v>
      </c>
      <c r="I51" s="5" t="s">
        <v>93</v>
      </c>
      <c r="J51" s="50" t="s">
        <v>423</v>
      </c>
      <c r="K51" s="7" t="s">
        <v>113</v>
      </c>
      <c r="L51" s="5" t="s">
        <v>26</v>
      </c>
      <c r="M51" s="5" t="s">
        <v>137</v>
      </c>
      <c r="N51" s="7" t="s">
        <v>430</v>
      </c>
      <c r="O51" s="7" t="s">
        <v>424</v>
      </c>
      <c r="P51" s="13" t="s">
        <v>200</v>
      </c>
      <c r="Q51" s="7" t="s">
        <v>73</v>
      </c>
      <c r="R51" s="1230" t="s">
        <v>431</v>
      </c>
      <c r="S51" s="9" t="s">
        <v>432</v>
      </c>
    </row>
    <row r="52" spans="1:19" ht="68.25" customHeight="1">
      <c r="A52" s="1219"/>
      <c r="B52" s="731" t="s">
        <v>433</v>
      </c>
      <c r="C52" s="53" t="s">
        <v>434</v>
      </c>
      <c r="D52" s="732" t="s">
        <v>435</v>
      </c>
      <c r="E52" s="732"/>
      <c r="F52" s="733" t="s">
        <v>422</v>
      </c>
      <c r="G52" s="738">
        <f>131+4499</f>
        <v>4630</v>
      </c>
      <c r="H52" s="733" t="s">
        <v>177</v>
      </c>
      <c r="I52" s="5" t="s">
        <v>436</v>
      </c>
      <c r="J52" s="30" t="s">
        <v>162</v>
      </c>
      <c r="K52" s="7" t="s">
        <v>94</v>
      </c>
      <c r="L52" s="5" t="s">
        <v>26</v>
      </c>
      <c r="M52" s="5" t="s">
        <v>137</v>
      </c>
      <c r="N52" s="7" t="s">
        <v>430</v>
      </c>
      <c r="O52" s="7" t="s">
        <v>424</v>
      </c>
      <c r="P52" s="13" t="s">
        <v>200</v>
      </c>
      <c r="Q52" s="7" t="s">
        <v>73</v>
      </c>
      <c r="R52" s="1231"/>
      <c r="S52" s="9" t="s">
        <v>437</v>
      </c>
    </row>
    <row r="53" spans="1:19" ht="18.75">
      <c r="A53" s="105" t="s">
        <v>438</v>
      </c>
      <c r="B53" s="105"/>
      <c r="C53" s="105"/>
      <c r="D53" s="105"/>
      <c r="E53" s="105"/>
      <c r="F53" s="105"/>
      <c r="G53" s="106"/>
      <c r="H53" s="105"/>
      <c r="I53" s="105"/>
      <c r="J53" s="105"/>
      <c r="K53" s="105"/>
      <c r="L53" s="105"/>
      <c r="M53" s="105"/>
      <c r="N53" s="105"/>
      <c r="O53" s="105"/>
      <c r="P53" s="105"/>
      <c r="Q53" s="105"/>
      <c r="R53" s="105"/>
      <c r="S53" s="107"/>
    </row>
    <row r="54" spans="1:19" s="42" customFormat="1" ht="27.75" customHeight="1">
      <c r="A54" s="735"/>
      <c r="B54" s="735"/>
      <c r="C54" s="99"/>
      <c r="D54" s="99"/>
      <c r="E54" s="99"/>
      <c r="F54" s="736"/>
      <c r="G54" s="737"/>
      <c r="H54" s="109"/>
      <c r="I54" s="110"/>
      <c r="J54" s="111"/>
      <c r="K54" s="110"/>
      <c r="L54" s="110"/>
      <c r="M54" s="110"/>
      <c r="N54" s="109"/>
      <c r="O54" s="109"/>
      <c r="P54" s="109"/>
      <c r="Q54" s="109"/>
      <c r="R54" s="112"/>
      <c r="S54" s="113"/>
    </row>
    <row r="55" spans="1:19" s="42" customFormat="1" ht="18.75">
      <c r="A55" s="734" t="s">
        <v>439</v>
      </c>
      <c r="B55" s="734"/>
      <c r="C55" s="734"/>
      <c r="D55" s="734"/>
      <c r="E55" s="734"/>
      <c r="F55" s="734"/>
      <c r="G55" s="734"/>
      <c r="H55" s="105"/>
      <c r="I55" s="105"/>
      <c r="J55" s="105"/>
      <c r="K55" s="105"/>
      <c r="L55" s="105"/>
      <c r="M55" s="105"/>
      <c r="N55" s="105"/>
      <c r="O55" s="105"/>
      <c r="P55" s="105"/>
      <c r="Q55" s="105"/>
      <c r="R55" s="105"/>
    </row>
    <row r="56" spans="1:19" s="14" customFormat="1" ht="18" customHeight="1">
      <c r="A56" s="1209" t="s">
        <v>440</v>
      </c>
      <c r="B56" s="1210" t="s">
        <v>441</v>
      </c>
      <c r="C56" s="1212" t="s">
        <v>442</v>
      </c>
      <c r="D56" s="1" t="s">
        <v>5</v>
      </c>
      <c r="G56" s="114"/>
      <c r="H56" s="114"/>
      <c r="I56" s="114"/>
      <c r="J56" s="114"/>
      <c r="K56" s="114"/>
      <c r="L56" s="114"/>
      <c r="M56" s="114"/>
      <c r="N56" s="114"/>
      <c r="O56" s="114"/>
      <c r="P56" s="114"/>
    </row>
    <row r="57" spans="1:19" s="14" customFormat="1" ht="18.75">
      <c r="A57" s="1209"/>
      <c r="B57" s="1211"/>
      <c r="C57" s="1213"/>
      <c r="D57" s="1" t="s">
        <v>16</v>
      </c>
      <c r="G57" s="114"/>
      <c r="H57" s="114"/>
      <c r="I57" s="114"/>
      <c r="J57" s="114"/>
      <c r="K57" s="114"/>
      <c r="L57" s="114"/>
      <c r="M57" s="114"/>
      <c r="N57" s="114"/>
      <c r="O57" s="114"/>
      <c r="P57" s="114"/>
    </row>
    <row r="58" spans="1:19" ht="12" customHeight="1">
      <c r="A58" s="29" t="s">
        <v>443</v>
      </c>
      <c r="B58" s="115" t="s">
        <v>444</v>
      </c>
      <c r="C58" s="43" t="s">
        <v>445</v>
      </c>
      <c r="D58" s="5">
        <v>399</v>
      </c>
      <c r="H58" s="3"/>
    </row>
    <row r="59" spans="1:19" ht="12" customHeight="1">
      <c r="A59" s="29" t="s">
        <v>446</v>
      </c>
      <c r="B59" s="29" t="s">
        <v>447</v>
      </c>
      <c r="C59" s="43" t="s">
        <v>448</v>
      </c>
      <c r="D59" s="5">
        <v>198</v>
      </c>
      <c r="H59" s="3"/>
    </row>
    <row r="60" spans="1:19" ht="12" customHeight="1">
      <c r="A60" s="29" t="s">
        <v>449</v>
      </c>
      <c r="B60" s="115" t="s">
        <v>444</v>
      </c>
      <c r="C60" s="43" t="s">
        <v>450</v>
      </c>
      <c r="D60" s="5">
        <v>298</v>
      </c>
      <c r="H60" s="3"/>
    </row>
    <row r="61" spans="1:19" ht="12" customHeight="1">
      <c r="A61" s="29" t="s">
        <v>451</v>
      </c>
      <c r="B61" s="29" t="s">
        <v>452</v>
      </c>
      <c r="C61" s="43" t="s">
        <v>453</v>
      </c>
      <c r="D61" s="5">
        <v>98</v>
      </c>
      <c r="H61" s="3"/>
      <c r="M61" s="2"/>
    </row>
    <row r="62" spans="1:19" ht="12" customHeight="1">
      <c r="A62" s="29" t="s">
        <v>454</v>
      </c>
      <c r="B62" s="29" t="s">
        <v>455</v>
      </c>
      <c r="C62" s="43" t="s">
        <v>33</v>
      </c>
      <c r="D62" s="5">
        <v>179</v>
      </c>
      <c r="H62" s="3"/>
    </row>
    <row r="63" spans="1:19" ht="12" customHeight="1">
      <c r="A63" s="29" t="s">
        <v>456</v>
      </c>
      <c r="B63" s="115" t="s">
        <v>444</v>
      </c>
      <c r="C63" s="43" t="s">
        <v>93</v>
      </c>
      <c r="D63" s="5">
        <v>179</v>
      </c>
      <c r="F63" s="3"/>
      <c r="H63" s="3"/>
    </row>
    <row r="64" spans="1:19" ht="12" customHeight="1">
      <c r="A64" s="29" t="s">
        <v>457</v>
      </c>
      <c r="B64" s="115" t="s">
        <v>444</v>
      </c>
      <c r="C64" s="43" t="s">
        <v>103</v>
      </c>
      <c r="D64" s="5">
        <v>299</v>
      </c>
      <c r="F64" s="3"/>
      <c r="H64" s="3"/>
    </row>
    <row r="65" spans="1:8" ht="12" customHeight="1">
      <c r="A65" s="29" t="s">
        <v>458</v>
      </c>
      <c r="B65" s="116" t="s">
        <v>459</v>
      </c>
      <c r="C65" s="43" t="s">
        <v>460</v>
      </c>
      <c r="D65" s="5">
        <v>99</v>
      </c>
      <c r="H65" s="3"/>
    </row>
    <row r="66" spans="1:8" ht="12" customHeight="1">
      <c r="A66" s="117" t="s">
        <v>461</v>
      </c>
      <c r="B66" s="115" t="s">
        <v>444</v>
      </c>
      <c r="C66" s="118" t="s">
        <v>462</v>
      </c>
      <c r="D66" s="5">
        <v>99</v>
      </c>
      <c r="H66" s="3"/>
    </row>
    <row r="67" spans="1:8" ht="12" customHeight="1">
      <c r="A67" s="117" t="s">
        <v>463</v>
      </c>
      <c r="B67" s="115" t="s">
        <v>444</v>
      </c>
      <c r="C67" s="43" t="s">
        <v>464</v>
      </c>
      <c r="D67" s="5">
        <v>129</v>
      </c>
      <c r="H67" s="3"/>
    </row>
    <row r="68" spans="1:8" ht="12" customHeight="1">
      <c r="A68" s="29" t="s">
        <v>465</v>
      </c>
      <c r="B68" s="115" t="s">
        <v>444</v>
      </c>
      <c r="C68" s="118" t="s">
        <v>466</v>
      </c>
      <c r="D68" s="5">
        <v>99</v>
      </c>
      <c r="H68" s="3"/>
    </row>
    <row r="69" spans="1:8" ht="12" customHeight="1">
      <c r="A69" s="29" t="s">
        <v>467</v>
      </c>
      <c r="B69" s="115" t="s">
        <v>444</v>
      </c>
      <c r="C69" s="118" t="s">
        <v>468</v>
      </c>
      <c r="D69" s="5">
        <v>99</v>
      </c>
      <c r="H69" s="3"/>
    </row>
    <row r="70" spans="1:8" ht="12" customHeight="1">
      <c r="A70" s="119" t="s">
        <v>469</v>
      </c>
      <c r="B70" s="115" t="s">
        <v>444</v>
      </c>
      <c r="C70" s="43" t="s">
        <v>470</v>
      </c>
      <c r="D70" s="5">
        <v>99</v>
      </c>
      <c r="F70" s="3"/>
      <c r="H70" s="3"/>
    </row>
    <row r="71" spans="1:8" ht="12" customHeight="1">
      <c r="A71" s="119" t="s">
        <v>471</v>
      </c>
      <c r="B71" s="115" t="s">
        <v>444</v>
      </c>
      <c r="C71" s="43" t="s">
        <v>472</v>
      </c>
      <c r="D71" s="5">
        <v>99</v>
      </c>
      <c r="H71" s="3"/>
    </row>
    <row r="72" spans="1:8" ht="12" customHeight="1">
      <c r="A72" s="119" t="s">
        <v>473</v>
      </c>
      <c r="B72" s="115" t="s">
        <v>444</v>
      </c>
      <c r="C72" s="118" t="s">
        <v>474</v>
      </c>
      <c r="D72" s="5">
        <v>199</v>
      </c>
      <c r="H72" s="3"/>
    </row>
    <row r="73" spans="1:8" ht="12" customHeight="1">
      <c r="A73" s="119" t="s">
        <v>475</v>
      </c>
      <c r="B73" s="115" t="s">
        <v>444</v>
      </c>
      <c r="C73" s="118" t="s">
        <v>476</v>
      </c>
      <c r="D73" s="5">
        <v>39</v>
      </c>
      <c r="H73" s="3"/>
    </row>
    <row r="74" spans="1:8" ht="12" customHeight="1">
      <c r="A74" s="119" t="s">
        <v>477</v>
      </c>
      <c r="B74" s="115" t="s">
        <v>444</v>
      </c>
      <c r="C74" s="118" t="s">
        <v>476</v>
      </c>
      <c r="D74" s="5">
        <v>49</v>
      </c>
      <c r="H74" s="3"/>
    </row>
    <row r="75" spans="1:8" ht="12" customHeight="1">
      <c r="A75" s="29" t="s">
        <v>478</v>
      </c>
      <c r="B75" s="115" t="s">
        <v>444</v>
      </c>
      <c r="C75" s="118" t="s">
        <v>479</v>
      </c>
      <c r="D75" s="5">
        <v>39</v>
      </c>
      <c r="H75" s="3"/>
    </row>
    <row r="76" spans="1:8" ht="12" customHeight="1">
      <c r="A76" s="29" t="s">
        <v>480</v>
      </c>
      <c r="B76" s="115" t="s">
        <v>444</v>
      </c>
      <c r="C76" s="118" t="s">
        <v>479</v>
      </c>
      <c r="D76" s="5">
        <v>39</v>
      </c>
      <c r="H76" s="3"/>
    </row>
    <row r="77" spans="1:8" ht="12" customHeight="1">
      <c r="A77" s="29" t="s">
        <v>481</v>
      </c>
      <c r="B77" s="115" t="s">
        <v>444</v>
      </c>
      <c r="C77" s="118" t="s">
        <v>482</v>
      </c>
      <c r="D77" s="5">
        <v>79</v>
      </c>
      <c r="H77" s="3"/>
    </row>
    <row r="78" spans="1:8" ht="12" customHeight="1">
      <c r="A78" s="29" t="s">
        <v>483</v>
      </c>
      <c r="B78" s="115" t="s">
        <v>444</v>
      </c>
      <c r="C78" s="118" t="s">
        <v>484</v>
      </c>
      <c r="D78" s="5">
        <v>79</v>
      </c>
      <c r="H78" s="3"/>
    </row>
    <row r="79" spans="1:8" ht="12" customHeight="1">
      <c r="A79" s="29" t="s">
        <v>485</v>
      </c>
      <c r="B79" s="115" t="s">
        <v>444</v>
      </c>
      <c r="C79" s="118" t="s">
        <v>486</v>
      </c>
      <c r="D79" s="5">
        <v>79</v>
      </c>
      <c r="H79" s="3"/>
    </row>
    <row r="80" spans="1:8" ht="12" customHeight="1">
      <c r="A80" s="29" t="s">
        <v>487</v>
      </c>
      <c r="B80" s="29" t="s">
        <v>488</v>
      </c>
      <c r="C80" s="43" t="s">
        <v>489</v>
      </c>
      <c r="D80" s="5">
        <v>59</v>
      </c>
      <c r="H80" s="3"/>
    </row>
    <row r="81" spans="1:18" ht="12" customHeight="1">
      <c r="A81" s="29" t="s">
        <v>490</v>
      </c>
      <c r="B81" s="29" t="s">
        <v>491</v>
      </c>
      <c r="C81" s="116" t="s">
        <v>492</v>
      </c>
      <c r="D81" s="5">
        <v>299</v>
      </c>
    </row>
    <row r="82" spans="1:18">
      <c r="A82" s="3"/>
      <c r="B82" s="3"/>
    </row>
    <row r="83" spans="1:18" s="124" customFormat="1" ht="21" customHeight="1">
      <c r="A83" s="120" t="s">
        <v>494</v>
      </c>
      <c r="B83" s="121"/>
      <c r="C83" s="121"/>
      <c r="D83" s="121"/>
      <c r="E83" s="121"/>
      <c r="F83" s="122"/>
      <c r="G83" s="122"/>
      <c r="H83" s="122"/>
      <c r="I83" s="122"/>
      <c r="J83" s="122"/>
      <c r="K83" s="122"/>
      <c r="L83" s="123"/>
      <c r="M83" s="123"/>
      <c r="N83" s="123"/>
      <c r="O83" s="123"/>
      <c r="P83" s="123"/>
      <c r="Q83" s="123"/>
      <c r="R83" s="123"/>
    </row>
    <row r="84" spans="1:18" s="124" customFormat="1" ht="21" customHeight="1">
      <c r="A84" s="121" t="s">
        <v>495</v>
      </c>
      <c r="B84" s="121"/>
      <c r="C84" s="121"/>
      <c r="D84" s="121"/>
      <c r="E84" s="121"/>
      <c r="F84" s="122"/>
      <c r="G84" s="122"/>
      <c r="H84" s="122"/>
      <c r="I84" s="122"/>
      <c r="J84" s="122"/>
      <c r="K84" s="122"/>
      <c r="L84" s="123"/>
      <c r="M84" s="123"/>
      <c r="N84" s="123"/>
      <c r="O84" s="123"/>
      <c r="P84" s="123"/>
      <c r="Q84" s="123"/>
      <c r="R84" s="123"/>
    </row>
    <row r="85" spans="1:18" s="124" customFormat="1" ht="21" customHeight="1">
      <c r="A85" s="121" t="s">
        <v>496</v>
      </c>
      <c r="B85" s="121"/>
      <c r="C85" s="121"/>
      <c r="D85" s="121"/>
      <c r="E85" s="121"/>
      <c r="F85" s="122"/>
      <c r="G85" s="122"/>
      <c r="H85" s="122"/>
      <c r="I85" s="122"/>
      <c r="J85" s="122"/>
      <c r="K85" s="122"/>
      <c r="L85" s="123"/>
      <c r="M85" s="123"/>
      <c r="N85" s="123"/>
      <c r="O85" s="123"/>
      <c r="P85" s="123"/>
      <c r="Q85" s="123"/>
      <c r="R85" s="123"/>
    </row>
    <row r="86" spans="1:18" s="124" customFormat="1" ht="21" customHeight="1">
      <c r="A86" s="121" t="s">
        <v>497</v>
      </c>
      <c r="B86" s="121"/>
      <c r="C86" s="121"/>
      <c r="D86" s="121"/>
      <c r="E86" s="121"/>
      <c r="F86" s="122"/>
      <c r="G86" s="122"/>
      <c r="H86" s="122"/>
      <c r="I86" s="122"/>
      <c r="J86" s="122"/>
      <c r="K86" s="122"/>
      <c r="L86" s="123"/>
      <c r="M86" s="123"/>
      <c r="N86" s="123"/>
      <c r="O86" s="123"/>
      <c r="P86" s="123"/>
      <c r="Q86" s="123"/>
      <c r="R86" s="123"/>
    </row>
    <row r="87" spans="1:18" s="124" customFormat="1" ht="21" customHeight="1">
      <c r="A87" s="121" t="s">
        <v>498</v>
      </c>
      <c r="B87" s="121"/>
      <c r="C87" s="121"/>
      <c r="D87" s="121"/>
      <c r="E87" s="121"/>
      <c r="F87" s="122"/>
      <c r="G87" s="122"/>
      <c r="H87" s="122"/>
      <c r="I87" s="122"/>
      <c r="J87" s="122"/>
      <c r="K87" s="122"/>
      <c r="L87" s="123"/>
      <c r="M87" s="123"/>
      <c r="N87" s="123"/>
      <c r="O87" s="123"/>
      <c r="P87" s="123"/>
      <c r="Q87" s="123"/>
      <c r="R87" s="123"/>
    </row>
    <row r="88" spans="1:18" s="124" customFormat="1" ht="21" customHeight="1">
      <c r="A88" s="121" t="s">
        <v>1254</v>
      </c>
      <c r="B88" s="121"/>
      <c r="C88" s="121"/>
      <c r="D88" s="121"/>
      <c r="E88" s="121"/>
      <c r="F88" s="122"/>
      <c r="G88" s="122"/>
      <c r="H88" s="122"/>
      <c r="I88" s="122"/>
      <c r="J88" s="122"/>
      <c r="K88" s="122"/>
      <c r="L88" s="123"/>
      <c r="M88" s="123"/>
      <c r="N88" s="123"/>
      <c r="O88" s="123"/>
      <c r="P88" s="123"/>
      <c r="Q88" s="123"/>
      <c r="R88" s="123"/>
    </row>
    <row r="89" spans="1:18" s="124" customFormat="1" ht="21" customHeight="1">
      <c r="A89" s="121" t="s">
        <v>500</v>
      </c>
      <c r="B89" s="121"/>
      <c r="C89" s="121"/>
      <c r="D89" s="121"/>
      <c r="E89" s="121"/>
      <c r="F89" s="122"/>
      <c r="G89" s="122"/>
      <c r="H89" s="122"/>
      <c r="I89" s="122"/>
      <c r="J89" s="122"/>
      <c r="K89" s="122"/>
      <c r="L89" s="123"/>
      <c r="M89" s="123"/>
      <c r="N89" s="123"/>
      <c r="O89" s="123"/>
      <c r="P89" s="123"/>
      <c r="Q89" s="123"/>
      <c r="R89" s="123"/>
    </row>
    <row r="90" spans="1:18" s="124" customFormat="1" ht="21" customHeight="1">
      <c r="A90" s="121" t="s">
        <v>501</v>
      </c>
      <c r="B90" s="121"/>
      <c r="C90" s="121"/>
      <c r="D90" s="121"/>
      <c r="E90" s="121"/>
      <c r="F90" s="122"/>
      <c r="G90" s="122"/>
      <c r="H90" s="122"/>
      <c r="I90" s="122"/>
      <c r="J90" s="122"/>
      <c r="K90" s="122"/>
      <c r="L90" s="123"/>
      <c r="M90" s="123"/>
      <c r="N90" s="123"/>
      <c r="O90" s="123"/>
      <c r="P90" s="123"/>
      <c r="Q90" s="123"/>
      <c r="R90" s="123"/>
    </row>
    <row r="91" spans="1:18" s="124" customFormat="1" ht="21" customHeight="1">
      <c r="A91" s="121" t="s">
        <v>502</v>
      </c>
      <c r="B91" s="121"/>
      <c r="C91" s="121"/>
      <c r="D91" s="121"/>
      <c r="E91" s="121"/>
      <c r="F91" s="122"/>
      <c r="G91" s="122"/>
      <c r="H91" s="122"/>
      <c r="I91" s="122"/>
      <c r="J91" s="122"/>
      <c r="K91" s="122"/>
      <c r="L91" s="123"/>
      <c r="M91" s="123"/>
      <c r="N91" s="123"/>
      <c r="O91" s="123"/>
      <c r="P91" s="123"/>
      <c r="Q91" s="123"/>
      <c r="R91" s="123"/>
    </row>
    <row r="92" spans="1:18" s="124" customFormat="1" ht="21" customHeight="1">
      <c r="A92" s="121" t="s">
        <v>503</v>
      </c>
      <c r="B92" s="121"/>
      <c r="C92" s="121"/>
      <c r="D92" s="121"/>
      <c r="E92" s="121"/>
      <c r="F92" s="122"/>
      <c r="G92" s="122"/>
      <c r="H92" s="122"/>
      <c r="I92" s="122"/>
      <c r="J92" s="122"/>
      <c r="K92" s="122"/>
      <c r="L92" s="123"/>
      <c r="M92" s="123"/>
      <c r="N92" s="123"/>
      <c r="O92" s="123"/>
      <c r="P92" s="123"/>
      <c r="Q92" s="123"/>
      <c r="R92" s="123"/>
    </row>
    <row r="93" spans="1:18" s="124" customFormat="1" ht="21" customHeight="1">
      <c r="A93" s="121" t="s">
        <v>504</v>
      </c>
      <c r="B93" s="121"/>
      <c r="C93" s="121"/>
      <c r="D93" s="121"/>
      <c r="E93" s="121"/>
      <c r="F93" s="122"/>
      <c r="G93" s="123"/>
      <c r="H93" s="123"/>
      <c r="I93" s="123"/>
      <c r="J93" s="123"/>
      <c r="K93" s="123"/>
      <c r="L93" s="123"/>
      <c r="M93" s="123"/>
      <c r="N93" s="123"/>
      <c r="O93" s="123"/>
      <c r="P93" s="123"/>
      <c r="Q93" s="123"/>
      <c r="R93" s="123"/>
    </row>
    <row r="94" spans="1:18">
      <c r="A94" s="3"/>
      <c r="B94" s="3"/>
    </row>
    <row r="95" spans="1:18">
      <c r="A95" s="3"/>
      <c r="B95" s="3"/>
    </row>
    <row r="96" spans="1:18">
      <c r="A96" s="3"/>
      <c r="B96" s="3"/>
    </row>
    <row r="97" spans="1:2">
      <c r="A97" s="3"/>
      <c r="B97" s="3"/>
    </row>
    <row r="98" spans="1:2">
      <c r="A98" s="3"/>
      <c r="B98" s="3"/>
    </row>
    <row r="99" spans="1:2">
      <c r="A99" s="3"/>
      <c r="B99" s="3"/>
    </row>
    <row r="100" spans="1:2">
      <c r="A100" s="3"/>
      <c r="B100" s="3"/>
    </row>
    <row r="101" spans="1:2">
      <c r="A101" s="3"/>
      <c r="B101" s="3"/>
    </row>
    <row r="102" spans="1:2">
      <c r="A102" s="3"/>
      <c r="B102" s="3"/>
    </row>
    <row r="103" spans="1:2">
      <c r="A103" s="3"/>
      <c r="B103" s="3"/>
    </row>
    <row r="104" spans="1:2">
      <c r="A104" s="3"/>
      <c r="B104" s="3"/>
    </row>
    <row r="105" spans="1:2">
      <c r="A105" s="3"/>
      <c r="B105" s="3"/>
    </row>
    <row r="106" spans="1:2">
      <c r="A106" s="3"/>
      <c r="B106" s="3"/>
    </row>
    <row r="107" spans="1:2">
      <c r="A107" s="3"/>
      <c r="B107" s="3"/>
    </row>
    <row r="108" spans="1:2">
      <c r="A108" s="3"/>
      <c r="B108" s="3"/>
    </row>
    <row r="109" spans="1:2">
      <c r="A109" s="3"/>
      <c r="B109" s="3"/>
    </row>
    <row r="110" spans="1:2">
      <c r="A110" s="3"/>
      <c r="B110" s="3"/>
    </row>
    <row r="111" spans="1:2">
      <c r="A111" s="3"/>
      <c r="B111" s="3"/>
    </row>
    <row r="112" spans="1:2">
      <c r="A112" s="3"/>
      <c r="B112" s="3"/>
    </row>
    <row r="113" spans="1:2">
      <c r="A113" s="3"/>
      <c r="B113" s="3"/>
    </row>
    <row r="114" spans="1:2">
      <c r="A114" s="3"/>
      <c r="B114" s="3"/>
    </row>
    <row r="115" spans="1:2">
      <c r="A115" s="3"/>
      <c r="B115" s="3"/>
    </row>
    <row r="116" spans="1:2">
      <c r="A116" s="3"/>
      <c r="B116" s="3"/>
    </row>
    <row r="117" spans="1:2">
      <c r="A117" s="3"/>
      <c r="B117" s="3"/>
    </row>
    <row r="118" spans="1:2">
      <c r="A118" s="3"/>
      <c r="B118" s="3"/>
    </row>
    <row r="119" spans="1:2">
      <c r="A119" s="3"/>
      <c r="B119" s="3"/>
    </row>
    <row r="120" spans="1:2">
      <c r="A120" s="3"/>
      <c r="B120" s="3"/>
    </row>
    <row r="121" spans="1:2">
      <c r="A121" s="3"/>
      <c r="B121" s="3"/>
    </row>
    <row r="122" spans="1:2">
      <c r="A122" s="3"/>
      <c r="B122" s="3"/>
    </row>
    <row r="123" spans="1:2">
      <c r="A123" s="3"/>
      <c r="B123" s="3"/>
    </row>
    <row r="124" spans="1:2">
      <c r="A124" s="3"/>
      <c r="B124" s="3"/>
    </row>
    <row r="125" spans="1:2">
      <c r="A125" s="3"/>
      <c r="B125" s="3"/>
    </row>
    <row r="126" spans="1:2">
      <c r="A126" s="3"/>
      <c r="B126" s="3"/>
    </row>
    <row r="127" spans="1:2">
      <c r="A127" s="3"/>
      <c r="B127" s="3"/>
    </row>
    <row r="128" spans="1:2">
      <c r="A128" s="3"/>
      <c r="B128" s="3"/>
    </row>
    <row r="129" spans="1:2">
      <c r="A129" s="3"/>
      <c r="B129" s="3"/>
    </row>
    <row r="130" spans="1:2">
      <c r="A130" s="3"/>
      <c r="B130" s="3"/>
    </row>
    <row r="131" spans="1:2">
      <c r="A131" s="3"/>
      <c r="B131" s="3"/>
    </row>
    <row r="132" spans="1:2">
      <c r="A132" s="3"/>
      <c r="B132" s="3"/>
    </row>
    <row r="133" spans="1:2">
      <c r="A133" s="3"/>
      <c r="B133" s="3"/>
    </row>
    <row r="134" spans="1:2">
      <c r="A134" s="3"/>
      <c r="B134" s="3"/>
    </row>
    <row r="135" spans="1:2">
      <c r="A135" s="3"/>
      <c r="B135" s="3"/>
    </row>
    <row r="136" spans="1:2">
      <c r="A136" s="3"/>
      <c r="B136" s="3"/>
    </row>
    <row r="137" spans="1:2">
      <c r="A137" s="3"/>
      <c r="B137" s="3"/>
    </row>
    <row r="138" spans="1:2">
      <c r="A138" s="3"/>
      <c r="B138" s="3"/>
    </row>
    <row r="139" spans="1:2">
      <c r="A139" s="3"/>
      <c r="B139" s="3"/>
    </row>
    <row r="140" spans="1:2">
      <c r="A140" s="3"/>
      <c r="B140" s="3"/>
    </row>
    <row r="141" spans="1:2">
      <c r="A141" s="3"/>
      <c r="B141" s="3"/>
    </row>
    <row r="142" spans="1:2">
      <c r="A142" s="3"/>
      <c r="B142" s="3"/>
    </row>
    <row r="143" spans="1:2">
      <c r="A143" s="3"/>
      <c r="B143" s="3"/>
    </row>
    <row r="144" spans="1:2">
      <c r="A144" s="3"/>
      <c r="B144" s="3"/>
    </row>
    <row r="145" spans="1:2">
      <c r="A145" s="3"/>
      <c r="B145" s="3"/>
    </row>
    <row r="146" spans="1:2">
      <c r="A146" s="3"/>
      <c r="B146" s="3"/>
    </row>
    <row r="147" spans="1:2">
      <c r="A147" s="3"/>
      <c r="B147" s="3"/>
    </row>
    <row r="148" spans="1:2">
      <c r="A148" s="3"/>
      <c r="B148" s="3"/>
    </row>
    <row r="149" spans="1:2">
      <c r="A149" s="3"/>
      <c r="B149" s="3"/>
    </row>
    <row r="150" spans="1:2">
      <c r="A150" s="3"/>
      <c r="B150" s="3"/>
    </row>
    <row r="151" spans="1:2">
      <c r="A151" s="3"/>
      <c r="B151" s="3"/>
    </row>
    <row r="152" spans="1:2">
      <c r="A152" s="3"/>
      <c r="B152" s="3"/>
    </row>
    <row r="153" spans="1:2">
      <c r="A153" s="3"/>
      <c r="B153" s="3"/>
    </row>
    <row r="154" spans="1:2">
      <c r="A154" s="3"/>
      <c r="B154" s="3"/>
    </row>
    <row r="155" spans="1:2">
      <c r="A155" s="3"/>
      <c r="B155" s="3"/>
    </row>
    <row r="156" spans="1:2">
      <c r="A156" s="3"/>
      <c r="B156" s="3"/>
    </row>
    <row r="157" spans="1:2">
      <c r="A157" s="3"/>
      <c r="B157" s="3"/>
    </row>
    <row r="158" spans="1:2">
      <c r="A158" s="3"/>
      <c r="B158" s="3"/>
    </row>
    <row r="159" spans="1:2">
      <c r="A159" s="3"/>
      <c r="B159" s="3"/>
    </row>
    <row r="160" spans="1:2">
      <c r="A160" s="3"/>
      <c r="B160" s="3"/>
    </row>
    <row r="161" spans="1:2">
      <c r="A161" s="3"/>
      <c r="B161" s="3"/>
    </row>
    <row r="162" spans="1:2">
      <c r="A162" s="3"/>
      <c r="B162" s="3"/>
    </row>
    <row r="163" spans="1:2">
      <c r="A163" s="3"/>
      <c r="B163" s="3"/>
    </row>
    <row r="164" spans="1:2">
      <c r="A164" s="3"/>
      <c r="B164" s="3"/>
    </row>
    <row r="165" spans="1:2">
      <c r="A165" s="3"/>
      <c r="B165" s="3"/>
    </row>
    <row r="166" spans="1:2">
      <c r="A166" s="3"/>
      <c r="B166" s="3"/>
    </row>
    <row r="167" spans="1:2">
      <c r="A167" s="3"/>
      <c r="B167" s="3"/>
    </row>
    <row r="168" spans="1:2">
      <c r="A168" s="3"/>
      <c r="B168" s="3"/>
    </row>
    <row r="169" spans="1:2">
      <c r="A169" s="3"/>
      <c r="B169" s="3"/>
    </row>
    <row r="170" spans="1:2">
      <c r="A170" s="3"/>
      <c r="B170" s="3"/>
    </row>
    <row r="171" spans="1:2">
      <c r="A171" s="3"/>
      <c r="B171" s="3"/>
    </row>
    <row r="172" spans="1:2">
      <c r="A172" s="3"/>
      <c r="B172" s="3"/>
    </row>
    <row r="173" spans="1:2">
      <c r="A173" s="3"/>
      <c r="B173" s="3"/>
    </row>
    <row r="174" spans="1:2">
      <c r="A174" s="3"/>
      <c r="B174" s="3"/>
    </row>
    <row r="175" spans="1:2">
      <c r="A175" s="3"/>
      <c r="B175" s="3"/>
    </row>
    <row r="176" spans="1:2">
      <c r="A176" s="3"/>
      <c r="B176" s="3"/>
    </row>
    <row r="177" spans="1:2">
      <c r="A177" s="3"/>
      <c r="B177" s="3"/>
    </row>
    <row r="178" spans="1:2">
      <c r="A178" s="3"/>
      <c r="B178" s="3"/>
    </row>
    <row r="179" spans="1:2">
      <c r="A179" s="3"/>
      <c r="B179" s="3"/>
    </row>
    <row r="180" spans="1:2">
      <c r="A180" s="3"/>
      <c r="B180" s="3"/>
    </row>
    <row r="181" spans="1:2">
      <c r="A181" s="3"/>
      <c r="B181" s="3"/>
    </row>
    <row r="182" spans="1:2">
      <c r="A182" s="3"/>
      <c r="B182" s="3"/>
    </row>
    <row r="183" spans="1:2">
      <c r="A183" s="3"/>
      <c r="B183" s="3"/>
    </row>
    <row r="184" spans="1:2">
      <c r="A184" s="3"/>
      <c r="B184" s="3"/>
    </row>
    <row r="185" spans="1:2">
      <c r="A185" s="3"/>
      <c r="B185" s="3"/>
    </row>
    <row r="186" spans="1:2">
      <c r="A186" s="3"/>
      <c r="B186" s="3"/>
    </row>
    <row r="187" spans="1:2">
      <c r="A187" s="3"/>
      <c r="B187" s="3"/>
    </row>
    <row r="188" spans="1:2">
      <c r="A188" s="3"/>
      <c r="B188" s="3"/>
    </row>
    <row r="189" spans="1:2">
      <c r="A189" s="3"/>
      <c r="B189" s="3"/>
    </row>
    <row r="190" spans="1:2">
      <c r="A190" s="3"/>
      <c r="B190" s="3"/>
    </row>
    <row r="191" spans="1:2">
      <c r="A191" s="3"/>
      <c r="B191" s="3"/>
    </row>
    <row r="192" spans="1:2">
      <c r="A192" s="3"/>
      <c r="B192" s="3"/>
    </row>
    <row r="193" spans="1:2">
      <c r="A193" s="3"/>
      <c r="B193" s="3"/>
    </row>
    <row r="194" spans="1:2">
      <c r="A194" s="3"/>
      <c r="B194" s="3"/>
    </row>
    <row r="195" spans="1:2">
      <c r="A195" s="3"/>
      <c r="B195" s="3"/>
    </row>
    <row r="196" spans="1:2">
      <c r="A196" s="3"/>
      <c r="B196" s="3"/>
    </row>
    <row r="197" spans="1:2">
      <c r="A197" s="3"/>
      <c r="B197" s="3"/>
    </row>
    <row r="198" spans="1:2">
      <c r="A198" s="3"/>
      <c r="B198" s="3"/>
    </row>
    <row r="199" spans="1:2">
      <c r="A199" s="3"/>
      <c r="B199" s="3"/>
    </row>
    <row r="200" spans="1:2">
      <c r="A200" s="3"/>
      <c r="B200" s="3"/>
    </row>
    <row r="201" spans="1:2">
      <c r="A201" s="3"/>
      <c r="B201" s="3"/>
    </row>
    <row r="202" spans="1:2">
      <c r="A202" s="3"/>
      <c r="B202" s="3"/>
    </row>
    <row r="203" spans="1:2">
      <c r="A203" s="3"/>
      <c r="B203" s="3"/>
    </row>
    <row r="204" spans="1:2">
      <c r="A204" s="3"/>
      <c r="B204" s="3"/>
    </row>
    <row r="205" spans="1:2">
      <c r="A205" s="3"/>
      <c r="B205" s="3"/>
    </row>
    <row r="206" spans="1:2">
      <c r="A206" s="3"/>
      <c r="B206" s="3"/>
    </row>
    <row r="207" spans="1:2">
      <c r="A207" s="3"/>
      <c r="B207" s="3"/>
    </row>
    <row r="208" spans="1:2">
      <c r="A208" s="3"/>
      <c r="B208" s="3"/>
    </row>
    <row r="209" spans="1:2">
      <c r="A209" s="3"/>
      <c r="B209" s="3"/>
    </row>
    <row r="210" spans="1:2">
      <c r="A210" s="3"/>
      <c r="B210" s="3"/>
    </row>
    <row r="211" spans="1:2">
      <c r="A211" s="3"/>
      <c r="B211" s="3"/>
    </row>
    <row r="212" spans="1:2">
      <c r="A212" s="3"/>
      <c r="B212" s="3"/>
    </row>
    <row r="213" spans="1:2">
      <c r="A213" s="3"/>
      <c r="B213" s="3"/>
    </row>
    <row r="214" spans="1:2">
      <c r="A214" s="3"/>
      <c r="B214" s="3"/>
    </row>
    <row r="215" spans="1:2">
      <c r="A215" s="3"/>
      <c r="B215" s="3"/>
    </row>
    <row r="216" spans="1:2">
      <c r="A216" s="3"/>
      <c r="B216" s="3"/>
    </row>
    <row r="217" spans="1:2">
      <c r="A217" s="3"/>
      <c r="B217" s="3"/>
    </row>
    <row r="218" spans="1:2">
      <c r="A218" s="3"/>
      <c r="B218" s="3"/>
    </row>
    <row r="219" spans="1:2">
      <c r="A219" s="3"/>
      <c r="B219" s="3"/>
    </row>
    <row r="220" spans="1:2">
      <c r="A220" s="3"/>
      <c r="B220" s="3"/>
    </row>
    <row r="221" spans="1:2">
      <c r="A221" s="3"/>
      <c r="B221" s="3"/>
    </row>
    <row r="222" spans="1:2">
      <c r="A222" s="3"/>
      <c r="B222" s="3"/>
    </row>
    <row r="223" spans="1:2">
      <c r="A223" s="3"/>
      <c r="B223" s="3"/>
    </row>
    <row r="224" spans="1:2">
      <c r="A224" s="3"/>
      <c r="B224" s="3"/>
    </row>
    <row r="225" spans="1:2">
      <c r="A225" s="3"/>
      <c r="B225" s="3"/>
    </row>
    <row r="226" spans="1:2">
      <c r="A226" s="3"/>
      <c r="B226" s="3"/>
    </row>
    <row r="227" spans="1:2">
      <c r="A227" s="3"/>
      <c r="B227" s="3"/>
    </row>
    <row r="228" spans="1:2">
      <c r="A228" s="3"/>
      <c r="B228" s="3"/>
    </row>
    <row r="229" spans="1:2">
      <c r="A229" s="3"/>
      <c r="B229" s="3"/>
    </row>
    <row r="230" spans="1:2">
      <c r="A230" s="3"/>
      <c r="B230" s="3"/>
    </row>
    <row r="231" spans="1:2">
      <c r="A231" s="3"/>
      <c r="B231" s="3"/>
    </row>
    <row r="232" spans="1:2">
      <c r="A232" s="3"/>
      <c r="B232" s="3"/>
    </row>
    <row r="233" spans="1:2">
      <c r="A233" s="3"/>
      <c r="B233" s="3"/>
    </row>
    <row r="234" spans="1:2">
      <c r="A234" s="3"/>
      <c r="B234" s="3"/>
    </row>
    <row r="235" spans="1:2">
      <c r="A235" s="3"/>
      <c r="B235" s="3"/>
    </row>
    <row r="236" spans="1:2">
      <c r="A236" s="3"/>
      <c r="B236" s="3"/>
    </row>
    <row r="237" spans="1:2">
      <c r="A237" s="3"/>
      <c r="B237" s="3"/>
    </row>
    <row r="238" spans="1:2">
      <c r="A238" s="3"/>
      <c r="B238" s="3"/>
    </row>
    <row r="239" spans="1:2">
      <c r="A239" s="3"/>
      <c r="B239" s="3"/>
    </row>
    <row r="240" spans="1:2">
      <c r="A240" s="3"/>
      <c r="B240" s="3"/>
    </row>
    <row r="241" spans="1:2">
      <c r="A241" s="3"/>
      <c r="B241" s="3"/>
    </row>
    <row r="242" spans="1:2">
      <c r="A242" s="3"/>
      <c r="B242" s="3"/>
    </row>
    <row r="243" spans="1:2">
      <c r="A243" s="3"/>
      <c r="B243" s="3"/>
    </row>
    <row r="244" spans="1:2">
      <c r="A244" s="3"/>
      <c r="B244" s="3"/>
    </row>
    <row r="245" spans="1:2">
      <c r="A245" s="3"/>
      <c r="B245" s="3"/>
    </row>
    <row r="246" spans="1:2">
      <c r="A246" s="3"/>
      <c r="B246" s="3"/>
    </row>
    <row r="247" spans="1:2">
      <c r="A247" s="3"/>
      <c r="B247" s="3"/>
    </row>
    <row r="248" spans="1:2">
      <c r="A248" s="3"/>
      <c r="B248" s="3"/>
    </row>
    <row r="249" spans="1:2">
      <c r="A249" s="3"/>
      <c r="B249" s="3"/>
    </row>
    <row r="250" spans="1:2">
      <c r="A250" s="3"/>
      <c r="B250" s="3"/>
    </row>
    <row r="251" spans="1:2">
      <c r="A251" s="3"/>
      <c r="B251" s="3"/>
    </row>
    <row r="252" spans="1:2">
      <c r="A252" s="3"/>
      <c r="B252" s="3"/>
    </row>
    <row r="253" spans="1:2">
      <c r="A253" s="3"/>
      <c r="B253" s="3"/>
    </row>
    <row r="254" spans="1:2">
      <c r="A254" s="3"/>
      <c r="B254" s="3"/>
    </row>
    <row r="255" spans="1:2">
      <c r="A255" s="3"/>
      <c r="B255" s="3"/>
    </row>
    <row r="256" spans="1:2">
      <c r="A256" s="3"/>
      <c r="B256" s="3"/>
    </row>
    <row r="257" spans="1:2">
      <c r="A257" s="3"/>
      <c r="B257" s="3"/>
    </row>
    <row r="258" spans="1:2">
      <c r="A258" s="3"/>
      <c r="B258" s="3"/>
    </row>
    <row r="259" spans="1:2">
      <c r="A259" s="3"/>
      <c r="B259" s="3"/>
    </row>
    <row r="260" spans="1:2">
      <c r="A260" s="3"/>
      <c r="B260" s="3"/>
    </row>
    <row r="261" spans="1:2">
      <c r="A261" s="3"/>
      <c r="B261" s="3"/>
    </row>
    <row r="262" spans="1:2">
      <c r="A262" s="3"/>
      <c r="B262" s="3"/>
    </row>
    <row r="263" spans="1:2">
      <c r="A263" s="3"/>
      <c r="B263" s="3"/>
    </row>
    <row r="264" spans="1:2">
      <c r="A264" s="3"/>
      <c r="B264" s="3"/>
    </row>
    <row r="265" spans="1:2">
      <c r="A265" s="3"/>
      <c r="B265" s="3"/>
    </row>
    <row r="266" spans="1:2">
      <c r="A266" s="3"/>
      <c r="B266" s="3"/>
    </row>
    <row r="267" spans="1:2">
      <c r="A267" s="3"/>
      <c r="B267" s="3"/>
    </row>
    <row r="268" spans="1:2">
      <c r="A268" s="3"/>
      <c r="B268" s="3"/>
    </row>
    <row r="269" spans="1:2">
      <c r="A269" s="3"/>
      <c r="B269" s="3"/>
    </row>
    <row r="270" spans="1:2">
      <c r="A270" s="3"/>
      <c r="B270" s="3"/>
    </row>
    <row r="271" spans="1:2">
      <c r="A271" s="3"/>
      <c r="B271" s="3"/>
    </row>
    <row r="272" spans="1:2">
      <c r="A272" s="3"/>
      <c r="B272" s="3"/>
    </row>
    <row r="273" spans="1:2">
      <c r="A273" s="3"/>
      <c r="B273" s="3"/>
    </row>
    <row r="274" spans="1:2">
      <c r="A274" s="3"/>
      <c r="B274" s="3"/>
    </row>
    <row r="275" spans="1:2">
      <c r="A275" s="3"/>
      <c r="B275" s="3"/>
    </row>
    <row r="276" spans="1:2">
      <c r="A276" s="3"/>
      <c r="B276" s="3"/>
    </row>
    <row r="277" spans="1:2">
      <c r="A277" s="3"/>
      <c r="B277" s="3"/>
    </row>
    <row r="278" spans="1:2">
      <c r="A278" s="3"/>
      <c r="B278" s="3"/>
    </row>
    <row r="279" spans="1:2">
      <c r="A279" s="3"/>
      <c r="B279" s="3"/>
    </row>
    <row r="280" spans="1:2">
      <c r="A280" s="3"/>
      <c r="B280" s="3"/>
    </row>
    <row r="281" spans="1:2">
      <c r="A281" s="3"/>
      <c r="B281" s="3"/>
    </row>
    <row r="282" spans="1:2">
      <c r="A282" s="3"/>
      <c r="B282" s="3"/>
    </row>
    <row r="283" spans="1:2">
      <c r="A283" s="3"/>
      <c r="B283" s="3"/>
    </row>
    <row r="284" spans="1:2">
      <c r="A284" s="3"/>
      <c r="B284" s="3"/>
    </row>
    <row r="285" spans="1:2">
      <c r="A285" s="3"/>
      <c r="B285" s="3"/>
    </row>
    <row r="286" spans="1:2">
      <c r="A286" s="3"/>
      <c r="B286" s="3"/>
    </row>
    <row r="287" spans="1:2">
      <c r="A287" s="3"/>
      <c r="B287" s="3"/>
    </row>
    <row r="288" spans="1:2">
      <c r="A288" s="3"/>
      <c r="B288" s="3"/>
    </row>
    <row r="289" spans="1:2">
      <c r="A289" s="3"/>
      <c r="B289" s="3"/>
    </row>
    <row r="290" spans="1:2">
      <c r="A290" s="3"/>
      <c r="B290" s="3"/>
    </row>
    <row r="291" spans="1:2">
      <c r="A291" s="3"/>
      <c r="B291" s="3"/>
    </row>
    <row r="292" spans="1:2">
      <c r="A292" s="3"/>
      <c r="B292" s="3"/>
    </row>
    <row r="293" spans="1:2">
      <c r="A293" s="3"/>
      <c r="B293" s="3"/>
    </row>
    <row r="294" spans="1:2">
      <c r="A294" s="3"/>
      <c r="B294" s="3"/>
    </row>
    <row r="295" spans="1:2">
      <c r="A295" s="3"/>
      <c r="B295" s="3"/>
    </row>
    <row r="296" spans="1:2">
      <c r="A296" s="3"/>
      <c r="B296" s="3"/>
    </row>
    <row r="297" spans="1:2">
      <c r="A297" s="3"/>
      <c r="B297" s="3"/>
    </row>
    <row r="298" spans="1:2">
      <c r="A298" s="3"/>
      <c r="B298" s="3"/>
    </row>
    <row r="299" spans="1:2">
      <c r="A299" s="3"/>
      <c r="B299" s="3"/>
    </row>
    <row r="300" spans="1:2">
      <c r="A300" s="3"/>
      <c r="B300" s="3"/>
    </row>
    <row r="301" spans="1:2">
      <c r="A301" s="3"/>
      <c r="B301" s="3"/>
    </row>
    <row r="302" spans="1:2">
      <c r="A302" s="3"/>
      <c r="B302" s="3"/>
    </row>
    <row r="303" spans="1:2">
      <c r="A303" s="3"/>
      <c r="B303" s="3"/>
    </row>
    <row r="304" spans="1:2">
      <c r="A304" s="3"/>
      <c r="B304" s="3"/>
    </row>
    <row r="305" spans="1:2">
      <c r="A305" s="3"/>
      <c r="B305" s="3"/>
    </row>
    <row r="306" spans="1:2">
      <c r="A306" s="3"/>
      <c r="B306" s="3"/>
    </row>
    <row r="307" spans="1:2">
      <c r="A307" s="3"/>
      <c r="B307" s="3"/>
    </row>
    <row r="308" spans="1:2">
      <c r="A308" s="3"/>
      <c r="B308" s="3"/>
    </row>
    <row r="309" spans="1:2">
      <c r="A309" s="3"/>
      <c r="B309" s="3"/>
    </row>
    <row r="310" spans="1:2">
      <c r="A310" s="3"/>
      <c r="B310" s="3"/>
    </row>
    <row r="311" spans="1:2">
      <c r="A311" s="3"/>
      <c r="B311" s="3"/>
    </row>
    <row r="312" spans="1:2">
      <c r="A312" s="3"/>
      <c r="B312" s="3"/>
    </row>
    <row r="313" spans="1:2">
      <c r="A313" s="3"/>
      <c r="B313" s="3"/>
    </row>
    <row r="314" spans="1:2">
      <c r="A314" s="3"/>
      <c r="B314" s="3"/>
    </row>
    <row r="315" spans="1:2">
      <c r="A315" s="3"/>
      <c r="B315" s="3"/>
    </row>
    <row r="316" spans="1:2">
      <c r="A316" s="3"/>
      <c r="B316" s="3"/>
    </row>
    <row r="317" spans="1:2">
      <c r="A317" s="3"/>
      <c r="B317" s="3"/>
    </row>
    <row r="318" spans="1:2">
      <c r="A318" s="3"/>
      <c r="B318" s="3"/>
    </row>
    <row r="319" spans="1:2">
      <c r="A319" s="3"/>
      <c r="B319" s="3"/>
    </row>
    <row r="320" spans="1:2">
      <c r="A320" s="3"/>
      <c r="B320" s="3"/>
    </row>
    <row r="321" spans="1:2">
      <c r="A321" s="3"/>
      <c r="B321" s="3"/>
    </row>
    <row r="322" spans="1:2">
      <c r="A322" s="3"/>
      <c r="B322" s="3"/>
    </row>
    <row r="323" spans="1:2">
      <c r="A323" s="3"/>
      <c r="B323" s="3"/>
    </row>
    <row r="324" spans="1:2">
      <c r="A324" s="3"/>
      <c r="B324" s="3"/>
    </row>
    <row r="325" spans="1:2">
      <c r="A325" s="3"/>
      <c r="B325" s="3"/>
    </row>
    <row r="326" spans="1:2">
      <c r="A326" s="3"/>
      <c r="B326" s="3"/>
    </row>
    <row r="327" spans="1:2">
      <c r="A327" s="3"/>
      <c r="B327" s="3"/>
    </row>
    <row r="328" spans="1:2">
      <c r="A328" s="3"/>
      <c r="B328" s="3"/>
    </row>
    <row r="329" spans="1:2">
      <c r="A329" s="3"/>
      <c r="B329" s="3"/>
    </row>
    <row r="330" spans="1:2">
      <c r="A330" s="3"/>
      <c r="B330" s="3"/>
    </row>
    <row r="331" spans="1:2">
      <c r="A331" s="3"/>
      <c r="B331" s="3"/>
    </row>
    <row r="332" spans="1:2">
      <c r="A332" s="3"/>
      <c r="B332" s="3"/>
    </row>
    <row r="333" spans="1:2">
      <c r="A333" s="3"/>
      <c r="B333" s="3"/>
    </row>
    <row r="334" spans="1:2">
      <c r="A334" s="3"/>
      <c r="B334" s="3"/>
    </row>
    <row r="335" spans="1:2">
      <c r="A335" s="3"/>
      <c r="B335" s="3"/>
    </row>
    <row r="336" spans="1:2">
      <c r="A336" s="3"/>
      <c r="B336" s="3"/>
    </row>
    <row r="337" spans="1:2">
      <c r="A337" s="3"/>
      <c r="B337" s="3"/>
    </row>
    <row r="338" spans="1:2">
      <c r="A338" s="3"/>
      <c r="B338" s="3"/>
    </row>
    <row r="339" spans="1:2">
      <c r="A339" s="3"/>
      <c r="B339" s="3"/>
    </row>
    <row r="340" spans="1:2">
      <c r="A340" s="3"/>
      <c r="B340" s="3"/>
    </row>
    <row r="341" spans="1:2">
      <c r="A341" s="3"/>
      <c r="B341" s="3"/>
    </row>
    <row r="342" spans="1:2">
      <c r="A342" s="3"/>
      <c r="B342" s="3"/>
    </row>
    <row r="343" spans="1:2">
      <c r="A343" s="3"/>
      <c r="B343" s="3"/>
    </row>
    <row r="344" spans="1:2">
      <c r="A344" s="3"/>
      <c r="B344" s="3"/>
    </row>
    <row r="345" spans="1:2">
      <c r="A345" s="3"/>
      <c r="B345" s="3"/>
    </row>
    <row r="346" spans="1:2">
      <c r="A346" s="3"/>
      <c r="B346" s="3"/>
    </row>
    <row r="347" spans="1:2">
      <c r="A347" s="3"/>
      <c r="B347" s="3"/>
    </row>
    <row r="348" spans="1:2">
      <c r="A348" s="3"/>
      <c r="B348" s="3"/>
    </row>
    <row r="349" spans="1:2">
      <c r="A349" s="3"/>
      <c r="B349" s="3"/>
    </row>
    <row r="350" spans="1:2">
      <c r="A350" s="3"/>
      <c r="B350" s="3"/>
    </row>
    <row r="351" spans="1:2">
      <c r="A351" s="3"/>
      <c r="B351" s="3"/>
    </row>
    <row r="352" spans="1:2">
      <c r="A352" s="3"/>
      <c r="B352" s="3"/>
    </row>
    <row r="353" spans="1:2">
      <c r="A353" s="3"/>
      <c r="B353" s="3"/>
    </row>
    <row r="354" spans="1:2">
      <c r="A354" s="3"/>
      <c r="B354" s="3"/>
    </row>
    <row r="355" spans="1:2">
      <c r="A355" s="3"/>
      <c r="B355" s="3"/>
    </row>
    <row r="356" spans="1:2">
      <c r="A356" s="3"/>
      <c r="B356" s="3"/>
    </row>
    <row r="357" spans="1:2">
      <c r="A357" s="3"/>
      <c r="B357" s="3"/>
    </row>
    <row r="358" spans="1:2">
      <c r="A358" s="3"/>
      <c r="B358" s="3"/>
    </row>
    <row r="359" spans="1:2">
      <c r="A359" s="3"/>
      <c r="B359" s="3"/>
    </row>
    <row r="360" spans="1:2">
      <c r="A360" s="3"/>
      <c r="B360" s="3"/>
    </row>
    <row r="361" spans="1:2">
      <c r="A361" s="3"/>
      <c r="B361" s="3"/>
    </row>
    <row r="362" spans="1:2">
      <c r="A362" s="3"/>
      <c r="B362" s="3"/>
    </row>
    <row r="363" spans="1:2">
      <c r="A363" s="3"/>
      <c r="B363" s="3"/>
    </row>
    <row r="364" spans="1:2">
      <c r="A364" s="3"/>
      <c r="B364" s="3"/>
    </row>
    <row r="365" spans="1:2">
      <c r="A365" s="3"/>
      <c r="B365" s="3"/>
    </row>
    <row r="366" spans="1:2">
      <c r="A366" s="3"/>
      <c r="B366" s="3"/>
    </row>
    <row r="367" spans="1:2">
      <c r="A367" s="3"/>
      <c r="B367" s="3"/>
    </row>
    <row r="368" spans="1:2">
      <c r="A368" s="3"/>
      <c r="B368" s="3"/>
    </row>
    <row r="369" spans="1:2">
      <c r="A369" s="3"/>
      <c r="B369" s="3"/>
    </row>
    <row r="370" spans="1:2">
      <c r="A370" s="3"/>
      <c r="B370" s="3"/>
    </row>
    <row r="371" spans="1:2">
      <c r="A371" s="3"/>
      <c r="B371" s="3"/>
    </row>
    <row r="372" spans="1:2">
      <c r="A372" s="3"/>
      <c r="B372" s="3"/>
    </row>
    <row r="373" spans="1:2">
      <c r="A373" s="3"/>
      <c r="B373" s="3"/>
    </row>
    <row r="374" spans="1:2">
      <c r="A374" s="3"/>
      <c r="B374" s="3"/>
    </row>
    <row r="375" spans="1:2">
      <c r="A375" s="3"/>
      <c r="B375" s="3"/>
    </row>
    <row r="376" spans="1:2">
      <c r="A376" s="3"/>
      <c r="B376" s="3"/>
    </row>
    <row r="377" spans="1:2">
      <c r="A377" s="3"/>
      <c r="B377" s="3"/>
    </row>
    <row r="378" spans="1:2">
      <c r="A378" s="3"/>
      <c r="B378" s="3"/>
    </row>
    <row r="379" spans="1:2">
      <c r="A379" s="3"/>
      <c r="B379" s="3"/>
    </row>
    <row r="380" spans="1:2">
      <c r="A380" s="3"/>
      <c r="B380" s="3"/>
    </row>
    <row r="381" spans="1:2">
      <c r="A381" s="3"/>
      <c r="B381" s="3"/>
    </row>
    <row r="382" spans="1:2">
      <c r="A382" s="3"/>
      <c r="B382" s="3"/>
    </row>
    <row r="383" spans="1:2">
      <c r="A383" s="3"/>
      <c r="B383" s="3"/>
    </row>
    <row r="384" spans="1:2">
      <c r="A384" s="3"/>
      <c r="B384" s="3"/>
    </row>
    <row r="385" spans="1:2">
      <c r="A385" s="3"/>
      <c r="B385" s="3"/>
    </row>
    <row r="386" spans="1:2">
      <c r="A386" s="3"/>
      <c r="B386" s="3"/>
    </row>
    <row r="387" spans="1:2">
      <c r="A387" s="3"/>
      <c r="B387" s="3"/>
    </row>
    <row r="388" spans="1:2">
      <c r="A388" s="3"/>
      <c r="B388" s="3"/>
    </row>
    <row r="389" spans="1:2">
      <c r="A389" s="3"/>
      <c r="B389" s="3"/>
    </row>
    <row r="390" spans="1:2">
      <c r="A390" s="3"/>
      <c r="B390" s="3"/>
    </row>
    <row r="391" spans="1:2">
      <c r="A391" s="3"/>
      <c r="B391" s="3"/>
    </row>
    <row r="392" spans="1:2">
      <c r="A392" s="3"/>
      <c r="B392" s="3"/>
    </row>
    <row r="393" spans="1:2">
      <c r="A393" s="3"/>
      <c r="B393" s="3"/>
    </row>
    <row r="394" spans="1:2">
      <c r="A394" s="3"/>
      <c r="B394" s="3"/>
    </row>
    <row r="395" spans="1:2">
      <c r="A395" s="3"/>
      <c r="B395" s="3"/>
    </row>
    <row r="396" spans="1:2">
      <c r="A396" s="3"/>
      <c r="B396" s="3"/>
    </row>
    <row r="397" spans="1:2">
      <c r="A397" s="3"/>
      <c r="B397" s="3"/>
    </row>
    <row r="398" spans="1:2">
      <c r="A398" s="3"/>
      <c r="B398" s="3"/>
    </row>
    <row r="399" spans="1:2">
      <c r="A399" s="3"/>
      <c r="B399" s="3"/>
    </row>
    <row r="400" spans="1:2">
      <c r="A400" s="3"/>
      <c r="B400" s="3"/>
    </row>
    <row r="401" spans="1:2">
      <c r="A401" s="3"/>
      <c r="B401" s="3"/>
    </row>
    <row r="402" spans="1:2">
      <c r="A402" s="3"/>
      <c r="B402" s="3"/>
    </row>
    <row r="403" spans="1:2">
      <c r="A403" s="3"/>
      <c r="B403" s="3"/>
    </row>
    <row r="404" spans="1:2">
      <c r="A404" s="3"/>
      <c r="B404" s="3"/>
    </row>
    <row r="405" spans="1:2">
      <c r="A405" s="3"/>
      <c r="B405" s="3"/>
    </row>
    <row r="406" spans="1:2">
      <c r="A406" s="3"/>
      <c r="B406" s="3"/>
    </row>
    <row r="407" spans="1:2">
      <c r="A407" s="3"/>
      <c r="B407" s="3"/>
    </row>
    <row r="408" spans="1:2">
      <c r="A408" s="3"/>
      <c r="B408" s="3"/>
    </row>
    <row r="409" spans="1:2">
      <c r="A409" s="3"/>
      <c r="B409" s="3"/>
    </row>
    <row r="410" spans="1:2">
      <c r="A410" s="3"/>
      <c r="B410" s="3"/>
    </row>
    <row r="411" spans="1:2">
      <c r="A411" s="3"/>
      <c r="B411" s="3"/>
    </row>
    <row r="412" spans="1:2">
      <c r="A412" s="3"/>
      <c r="B412" s="3"/>
    </row>
    <row r="413" spans="1:2">
      <c r="A413" s="3"/>
      <c r="B413" s="3"/>
    </row>
    <row r="414" spans="1:2">
      <c r="A414" s="3"/>
      <c r="B414" s="3"/>
    </row>
    <row r="415" spans="1:2">
      <c r="A415" s="3"/>
      <c r="B415" s="3"/>
    </row>
    <row r="416" spans="1:2">
      <c r="A416" s="3"/>
      <c r="B416" s="3"/>
    </row>
    <row r="417" spans="1:2">
      <c r="A417" s="3"/>
      <c r="B417" s="3"/>
    </row>
    <row r="418" spans="1:2">
      <c r="A418" s="3"/>
      <c r="B418" s="3"/>
    </row>
    <row r="419" spans="1:2">
      <c r="A419" s="3"/>
      <c r="B419" s="3"/>
    </row>
    <row r="420" spans="1:2">
      <c r="A420" s="3"/>
      <c r="B420" s="3"/>
    </row>
    <row r="421" spans="1:2">
      <c r="A421" s="3"/>
      <c r="B421" s="3"/>
    </row>
    <row r="422" spans="1:2">
      <c r="A422" s="3"/>
      <c r="B422" s="3"/>
    </row>
    <row r="423" spans="1:2">
      <c r="A423" s="3"/>
      <c r="B423" s="3"/>
    </row>
    <row r="424" spans="1:2">
      <c r="A424" s="3"/>
      <c r="B424" s="3"/>
    </row>
    <row r="425" spans="1:2">
      <c r="A425" s="3"/>
      <c r="B425" s="3"/>
    </row>
    <row r="426" spans="1:2">
      <c r="A426" s="3"/>
      <c r="B426" s="3"/>
    </row>
    <row r="427" spans="1:2">
      <c r="A427" s="3"/>
      <c r="B427" s="3"/>
    </row>
    <row r="428" spans="1:2">
      <c r="A428" s="3"/>
      <c r="B428" s="3"/>
    </row>
    <row r="429" spans="1:2">
      <c r="A429" s="3"/>
      <c r="B429" s="3"/>
    </row>
    <row r="430" spans="1:2">
      <c r="A430" s="3"/>
      <c r="B430" s="3"/>
    </row>
    <row r="431" spans="1:2">
      <c r="A431" s="3"/>
      <c r="B431" s="3"/>
    </row>
    <row r="432" spans="1:2">
      <c r="A432" s="3"/>
      <c r="B432" s="3"/>
    </row>
    <row r="433" spans="1:2">
      <c r="A433" s="3"/>
      <c r="B433" s="3"/>
    </row>
    <row r="434" spans="1:2">
      <c r="A434" s="3"/>
      <c r="B434" s="3"/>
    </row>
    <row r="435" spans="1:2">
      <c r="A435" s="3"/>
      <c r="B435" s="3"/>
    </row>
    <row r="436" spans="1:2">
      <c r="A436" s="3"/>
      <c r="B436" s="3"/>
    </row>
    <row r="437" spans="1:2">
      <c r="A437" s="3"/>
      <c r="B437" s="3"/>
    </row>
    <row r="438" spans="1:2">
      <c r="A438" s="3"/>
      <c r="B438" s="3"/>
    </row>
    <row r="439" spans="1:2">
      <c r="A439" s="3"/>
      <c r="B439" s="3"/>
    </row>
    <row r="440" spans="1:2">
      <c r="A440" s="3"/>
      <c r="B440" s="3"/>
    </row>
    <row r="441" spans="1:2">
      <c r="A441" s="3"/>
      <c r="B441" s="3"/>
    </row>
    <row r="442" spans="1:2">
      <c r="A442" s="3"/>
      <c r="B442" s="3"/>
    </row>
    <row r="443" spans="1:2">
      <c r="A443" s="3"/>
      <c r="B443" s="3"/>
    </row>
    <row r="444" spans="1:2">
      <c r="A444" s="3"/>
      <c r="B444" s="3"/>
    </row>
    <row r="445" spans="1:2">
      <c r="A445" s="3"/>
      <c r="B445" s="3"/>
    </row>
    <row r="446" spans="1:2">
      <c r="A446" s="3"/>
      <c r="B446" s="3"/>
    </row>
    <row r="447" spans="1:2">
      <c r="A447" s="3"/>
      <c r="B447" s="3"/>
    </row>
    <row r="448" spans="1:2">
      <c r="A448" s="3"/>
      <c r="B448" s="3"/>
    </row>
    <row r="449" spans="1:2">
      <c r="A449" s="3"/>
      <c r="B449" s="3"/>
    </row>
    <row r="450" spans="1:2">
      <c r="A450" s="3"/>
      <c r="B450" s="3"/>
    </row>
    <row r="451" spans="1:2">
      <c r="A451" s="3"/>
      <c r="B451" s="3"/>
    </row>
    <row r="452" spans="1:2">
      <c r="A452" s="3"/>
      <c r="B452" s="3"/>
    </row>
    <row r="453" spans="1:2">
      <c r="A453" s="3"/>
      <c r="B453" s="3"/>
    </row>
    <row r="454" spans="1:2">
      <c r="A454" s="3"/>
      <c r="B454" s="3"/>
    </row>
    <row r="455" spans="1:2">
      <c r="A455" s="3"/>
      <c r="B455" s="3"/>
    </row>
    <row r="456" spans="1:2">
      <c r="A456" s="3"/>
      <c r="B456" s="3"/>
    </row>
    <row r="457" spans="1:2">
      <c r="A457" s="3"/>
      <c r="B457" s="3"/>
    </row>
    <row r="458" spans="1:2">
      <c r="A458" s="3"/>
      <c r="B458" s="3"/>
    </row>
    <row r="459" spans="1:2">
      <c r="A459" s="3"/>
      <c r="B459" s="3"/>
    </row>
    <row r="460" spans="1:2">
      <c r="A460" s="3"/>
      <c r="B460" s="3"/>
    </row>
    <row r="461" spans="1:2">
      <c r="A461" s="3"/>
      <c r="B461" s="3"/>
    </row>
    <row r="462" spans="1:2">
      <c r="A462" s="3"/>
      <c r="B462" s="3"/>
    </row>
    <row r="463" spans="1:2">
      <c r="A463" s="3"/>
      <c r="B463" s="3"/>
    </row>
    <row r="464" spans="1:2">
      <c r="A464" s="3"/>
      <c r="B464" s="3"/>
    </row>
    <row r="465" spans="1:2">
      <c r="A465" s="3"/>
      <c r="B465" s="3"/>
    </row>
    <row r="466" spans="1:2">
      <c r="A466" s="3"/>
      <c r="B466" s="3"/>
    </row>
    <row r="467" spans="1:2">
      <c r="A467" s="3"/>
      <c r="B467" s="3"/>
    </row>
    <row r="468" spans="1:2">
      <c r="A468" s="3"/>
      <c r="B468" s="3"/>
    </row>
    <row r="469" spans="1:2">
      <c r="A469" s="3"/>
      <c r="B469" s="3"/>
    </row>
    <row r="470" spans="1:2">
      <c r="A470" s="3"/>
      <c r="B470" s="3"/>
    </row>
    <row r="471" spans="1:2">
      <c r="A471" s="3"/>
      <c r="B471" s="3"/>
    </row>
    <row r="472" spans="1:2">
      <c r="A472" s="3"/>
      <c r="B472" s="3"/>
    </row>
    <row r="473" spans="1:2">
      <c r="A473" s="3"/>
      <c r="B473" s="3"/>
    </row>
    <row r="474" spans="1:2">
      <c r="A474" s="3"/>
      <c r="B474" s="3"/>
    </row>
    <row r="475" spans="1:2">
      <c r="A475" s="3"/>
      <c r="B475" s="3"/>
    </row>
    <row r="476" spans="1:2">
      <c r="A476" s="3"/>
      <c r="B476" s="3"/>
    </row>
    <row r="477" spans="1:2">
      <c r="A477" s="3"/>
      <c r="B477" s="3"/>
    </row>
    <row r="478" spans="1:2">
      <c r="A478" s="3"/>
      <c r="B478" s="3"/>
    </row>
    <row r="479" spans="1:2">
      <c r="A479" s="3"/>
      <c r="B479" s="3"/>
    </row>
    <row r="480" spans="1:2">
      <c r="A480" s="3"/>
      <c r="B480" s="3"/>
    </row>
    <row r="481" spans="1:2">
      <c r="A481" s="3"/>
      <c r="B481" s="3"/>
    </row>
    <row r="482" spans="1:2">
      <c r="A482" s="3"/>
      <c r="B482" s="3"/>
    </row>
    <row r="483" spans="1:2">
      <c r="A483" s="3"/>
      <c r="B483" s="3"/>
    </row>
    <row r="484" spans="1:2">
      <c r="A484" s="3"/>
      <c r="B484" s="3"/>
    </row>
    <row r="485" spans="1:2">
      <c r="A485" s="3"/>
      <c r="B485" s="3"/>
    </row>
    <row r="486" spans="1:2">
      <c r="A486" s="3"/>
      <c r="B486" s="3"/>
    </row>
    <row r="487" spans="1:2">
      <c r="A487" s="3"/>
      <c r="B487" s="3"/>
    </row>
    <row r="488" spans="1:2">
      <c r="A488" s="3"/>
      <c r="B488" s="3"/>
    </row>
    <row r="489" spans="1:2">
      <c r="A489" s="3"/>
      <c r="B489" s="3"/>
    </row>
    <row r="490" spans="1:2">
      <c r="A490" s="3"/>
      <c r="B490" s="3"/>
    </row>
    <row r="491" spans="1:2">
      <c r="A491" s="3"/>
      <c r="B491" s="3"/>
    </row>
    <row r="492" spans="1:2">
      <c r="A492" s="3"/>
      <c r="B492" s="3"/>
    </row>
    <row r="493" spans="1:2">
      <c r="A493" s="3"/>
      <c r="B493" s="3"/>
    </row>
    <row r="494" spans="1:2">
      <c r="A494" s="3"/>
      <c r="B494" s="3"/>
    </row>
    <row r="495" spans="1:2">
      <c r="A495" s="3"/>
      <c r="B495" s="3"/>
    </row>
    <row r="496" spans="1:2">
      <c r="A496" s="3"/>
      <c r="B496" s="3"/>
    </row>
    <row r="497" spans="1:2">
      <c r="A497" s="3"/>
      <c r="B497" s="3"/>
    </row>
    <row r="498" spans="1:2">
      <c r="A498" s="3"/>
      <c r="B498" s="3"/>
    </row>
    <row r="499" spans="1:2">
      <c r="A499" s="3"/>
      <c r="B499" s="3"/>
    </row>
    <row r="500" spans="1:2">
      <c r="A500" s="3"/>
      <c r="B500" s="3"/>
    </row>
    <row r="501" spans="1:2">
      <c r="A501" s="3"/>
      <c r="B501" s="3"/>
    </row>
    <row r="502" spans="1:2">
      <c r="A502" s="3"/>
      <c r="B502" s="3"/>
    </row>
    <row r="503" spans="1:2">
      <c r="A503" s="3"/>
      <c r="B503" s="3"/>
    </row>
    <row r="504" spans="1:2">
      <c r="A504" s="3"/>
      <c r="B504" s="3"/>
    </row>
    <row r="505" spans="1:2">
      <c r="A505" s="3"/>
      <c r="B505" s="3"/>
    </row>
    <row r="506" spans="1:2">
      <c r="A506" s="3"/>
      <c r="B506" s="3"/>
    </row>
    <row r="507" spans="1:2">
      <c r="A507" s="3"/>
      <c r="B507" s="3"/>
    </row>
    <row r="508" spans="1:2">
      <c r="A508" s="3"/>
      <c r="B508" s="3"/>
    </row>
    <row r="509" spans="1:2">
      <c r="A509" s="3"/>
      <c r="B509" s="3"/>
    </row>
    <row r="510" spans="1:2">
      <c r="A510" s="3"/>
      <c r="B510" s="3"/>
    </row>
    <row r="511" spans="1:2">
      <c r="A511" s="3"/>
      <c r="B511" s="3"/>
    </row>
    <row r="512" spans="1:2">
      <c r="A512" s="3"/>
      <c r="B512" s="3"/>
    </row>
    <row r="513" spans="1:2">
      <c r="A513" s="3"/>
      <c r="B513" s="3"/>
    </row>
    <row r="514" spans="1:2">
      <c r="A514" s="3"/>
      <c r="B514" s="3"/>
    </row>
    <row r="515" spans="1:2">
      <c r="A515" s="3"/>
      <c r="B515" s="3"/>
    </row>
    <row r="516" spans="1:2">
      <c r="A516" s="3"/>
      <c r="B516" s="3"/>
    </row>
    <row r="517" spans="1:2">
      <c r="A517" s="3"/>
      <c r="B517" s="3"/>
    </row>
    <row r="518" spans="1:2">
      <c r="A518" s="3"/>
      <c r="B518" s="3"/>
    </row>
    <row r="519" spans="1:2">
      <c r="A519" s="3"/>
      <c r="B519" s="3"/>
    </row>
    <row r="520" spans="1:2">
      <c r="A520" s="3"/>
      <c r="B520" s="3"/>
    </row>
    <row r="521" spans="1:2">
      <c r="A521" s="3"/>
      <c r="B521" s="3"/>
    </row>
    <row r="522" spans="1:2">
      <c r="A522" s="3"/>
      <c r="B522" s="3"/>
    </row>
    <row r="523" spans="1:2">
      <c r="A523" s="3"/>
      <c r="B523" s="3"/>
    </row>
    <row r="524" spans="1:2">
      <c r="A524" s="3"/>
      <c r="B524" s="3"/>
    </row>
    <row r="525" spans="1:2">
      <c r="A525" s="3"/>
      <c r="B525" s="3"/>
    </row>
    <row r="526" spans="1:2">
      <c r="A526" s="3"/>
      <c r="B526" s="3"/>
    </row>
    <row r="527" spans="1:2">
      <c r="A527" s="3"/>
      <c r="B527" s="3"/>
    </row>
    <row r="528" spans="1:2">
      <c r="A528" s="3"/>
      <c r="B528" s="3"/>
    </row>
    <row r="529" spans="1:2">
      <c r="A529" s="3"/>
      <c r="B529" s="3"/>
    </row>
    <row r="530" spans="1:2">
      <c r="A530" s="3"/>
      <c r="B530" s="3"/>
    </row>
    <row r="531" spans="1:2">
      <c r="A531" s="3"/>
      <c r="B531" s="3"/>
    </row>
    <row r="532" spans="1:2">
      <c r="A532" s="3"/>
      <c r="B532" s="3"/>
    </row>
    <row r="533" spans="1:2">
      <c r="A533" s="3"/>
      <c r="B533" s="3"/>
    </row>
    <row r="534" spans="1:2">
      <c r="A534" s="3"/>
      <c r="B534" s="3"/>
    </row>
    <row r="535" spans="1:2">
      <c r="A535" s="3"/>
      <c r="B535" s="3"/>
    </row>
    <row r="536" spans="1:2">
      <c r="A536" s="3"/>
      <c r="B536" s="3"/>
    </row>
    <row r="537" spans="1:2">
      <c r="A537" s="3"/>
      <c r="B537" s="3"/>
    </row>
    <row r="538" spans="1:2">
      <c r="A538" s="3"/>
      <c r="B538" s="3"/>
    </row>
    <row r="539" spans="1:2">
      <c r="A539" s="3"/>
      <c r="B539" s="3"/>
    </row>
    <row r="540" spans="1:2">
      <c r="A540" s="3"/>
      <c r="B540" s="3"/>
    </row>
    <row r="541" spans="1:2">
      <c r="A541" s="3"/>
      <c r="B541" s="3"/>
    </row>
    <row r="542" spans="1:2">
      <c r="A542" s="3"/>
      <c r="B542" s="3"/>
    </row>
    <row r="543" spans="1:2">
      <c r="A543" s="3"/>
      <c r="B543" s="3"/>
    </row>
    <row r="544" spans="1:2">
      <c r="A544" s="3"/>
      <c r="B544" s="3"/>
    </row>
    <row r="545" spans="1:2">
      <c r="A545" s="3"/>
      <c r="B545" s="3"/>
    </row>
    <row r="546" spans="1:2">
      <c r="A546" s="3"/>
      <c r="B546" s="3"/>
    </row>
    <row r="547" spans="1:2">
      <c r="A547" s="3"/>
      <c r="B547" s="3"/>
    </row>
    <row r="548" spans="1:2">
      <c r="A548" s="3"/>
      <c r="B548" s="3"/>
    </row>
    <row r="549" spans="1:2">
      <c r="A549" s="3"/>
      <c r="B549" s="3"/>
    </row>
    <row r="550" spans="1:2">
      <c r="A550" s="3"/>
      <c r="B550" s="3"/>
    </row>
    <row r="551" spans="1:2">
      <c r="A551" s="3"/>
      <c r="B551" s="3"/>
    </row>
    <row r="552" spans="1:2">
      <c r="A552" s="3"/>
      <c r="B552" s="3"/>
    </row>
    <row r="553" spans="1:2">
      <c r="A553" s="3"/>
      <c r="B553" s="3"/>
    </row>
    <row r="554" spans="1:2">
      <c r="A554" s="3"/>
      <c r="B554" s="3"/>
    </row>
    <row r="555" spans="1:2">
      <c r="A555" s="3"/>
      <c r="B555" s="3"/>
    </row>
    <row r="556" spans="1:2">
      <c r="A556" s="3"/>
      <c r="B556" s="3"/>
    </row>
    <row r="557" spans="1:2">
      <c r="A557" s="3"/>
      <c r="B557" s="3"/>
    </row>
    <row r="558" spans="1:2">
      <c r="A558" s="3"/>
      <c r="B558" s="3"/>
    </row>
    <row r="559" spans="1:2">
      <c r="A559" s="3"/>
      <c r="B559" s="3"/>
    </row>
    <row r="560" spans="1:2">
      <c r="A560" s="3"/>
      <c r="B560" s="3"/>
    </row>
    <row r="561" spans="1:2">
      <c r="A561" s="3"/>
      <c r="B561" s="3"/>
    </row>
    <row r="562" spans="1:2">
      <c r="A562" s="3"/>
      <c r="B562" s="3"/>
    </row>
    <row r="563" spans="1:2">
      <c r="A563" s="3"/>
      <c r="B563" s="3"/>
    </row>
    <row r="564" spans="1:2">
      <c r="A564" s="3"/>
      <c r="B564" s="3"/>
    </row>
    <row r="565" spans="1:2">
      <c r="A565" s="3"/>
      <c r="B565" s="3"/>
    </row>
    <row r="566" spans="1:2">
      <c r="A566" s="3"/>
      <c r="B566" s="3"/>
    </row>
    <row r="567" spans="1:2">
      <c r="A567" s="3"/>
      <c r="B567" s="3"/>
    </row>
    <row r="568" spans="1:2">
      <c r="A568" s="3"/>
      <c r="B568" s="3"/>
    </row>
    <row r="569" spans="1:2">
      <c r="A569" s="3"/>
      <c r="B569" s="3"/>
    </row>
    <row r="570" spans="1:2">
      <c r="A570" s="3"/>
      <c r="B570" s="3"/>
    </row>
    <row r="571" spans="1:2">
      <c r="A571" s="3"/>
      <c r="B571" s="3"/>
    </row>
    <row r="572" spans="1:2">
      <c r="A572" s="3"/>
      <c r="B572" s="3"/>
    </row>
    <row r="573" spans="1:2">
      <c r="A573" s="3"/>
      <c r="B573" s="3"/>
    </row>
    <row r="574" spans="1:2">
      <c r="A574" s="3"/>
      <c r="B574" s="3"/>
    </row>
    <row r="575" spans="1:2">
      <c r="A575" s="3"/>
      <c r="B575" s="3"/>
    </row>
    <row r="576" spans="1:2">
      <c r="A576" s="3"/>
      <c r="B576" s="3"/>
    </row>
    <row r="577" spans="1:2">
      <c r="A577" s="3"/>
      <c r="B577" s="3"/>
    </row>
    <row r="578" spans="1:2">
      <c r="A578" s="3"/>
      <c r="B578" s="3"/>
    </row>
    <row r="579" spans="1:2">
      <c r="A579" s="3"/>
      <c r="B579" s="3"/>
    </row>
    <row r="580" spans="1:2">
      <c r="A580" s="3"/>
      <c r="B580" s="3"/>
    </row>
    <row r="581" spans="1:2">
      <c r="A581" s="3"/>
      <c r="B581" s="3"/>
    </row>
    <row r="582" spans="1:2">
      <c r="A582" s="3"/>
      <c r="B582" s="3"/>
    </row>
    <row r="583" spans="1:2">
      <c r="A583" s="3"/>
      <c r="B583" s="3"/>
    </row>
    <row r="584" spans="1:2">
      <c r="A584" s="3"/>
      <c r="B584" s="3"/>
    </row>
    <row r="585" spans="1:2">
      <c r="A585" s="3"/>
      <c r="B585" s="3"/>
    </row>
    <row r="586" spans="1:2">
      <c r="A586" s="3"/>
      <c r="B586" s="3"/>
    </row>
    <row r="587" spans="1:2">
      <c r="A587" s="3"/>
      <c r="B587" s="3"/>
    </row>
    <row r="588" spans="1:2">
      <c r="A588" s="3"/>
      <c r="B588" s="3"/>
    </row>
    <row r="589" spans="1:2">
      <c r="A589" s="3"/>
      <c r="B589" s="3"/>
    </row>
    <row r="590" spans="1:2">
      <c r="A590" s="3"/>
      <c r="B590" s="3"/>
    </row>
    <row r="591" spans="1:2">
      <c r="A591" s="3"/>
      <c r="B591" s="3"/>
    </row>
    <row r="592" spans="1:2">
      <c r="A592" s="3"/>
      <c r="B592" s="3"/>
    </row>
    <row r="593" spans="1:2">
      <c r="A593" s="3"/>
      <c r="B593" s="3"/>
    </row>
    <row r="594" spans="1:2">
      <c r="A594" s="3"/>
      <c r="B594" s="3"/>
    </row>
    <row r="595" spans="1:2">
      <c r="A595" s="3"/>
      <c r="B595" s="3"/>
    </row>
    <row r="596" spans="1:2">
      <c r="A596" s="3"/>
      <c r="B596" s="3"/>
    </row>
    <row r="597" spans="1:2">
      <c r="A597" s="3"/>
      <c r="B597" s="3"/>
    </row>
    <row r="598" spans="1:2">
      <c r="A598" s="3"/>
      <c r="B598" s="3"/>
    </row>
    <row r="599" spans="1:2">
      <c r="A599" s="3"/>
      <c r="B599" s="3"/>
    </row>
    <row r="600" spans="1:2">
      <c r="A600" s="3"/>
      <c r="B600" s="3"/>
    </row>
    <row r="601" spans="1:2">
      <c r="A601" s="3"/>
      <c r="B601" s="3"/>
    </row>
    <row r="602" spans="1:2">
      <c r="A602" s="3"/>
      <c r="B602" s="3"/>
    </row>
    <row r="603" spans="1:2">
      <c r="A603" s="3"/>
      <c r="B603" s="3"/>
    </row>
    <row r="604" spans="1:2">
      <c r="A604" s="3"/>
      <c r="B604" s="3"/>
    </row>
    <row r="605" spans="1:2">
      <c r="A605" s="3"/>
      <c r="B605" s="3"/>
    </row>
    <row r="606" spans="1:2">
      <c r="A606" s="3"/>
      <c r="B606" s="3"/>
    </row>
    <row r="607" spans="1:2">
      <c r="A607" s="3"/>
      <c r="B607" s="3"/>
    </row>
    <row r="608" spans="1:2">
      <c r="A608" s="3"/>
      <c r="B608" s="3"/>
    </row>
    <row r="609" spans="1:2">
      <c r="A609" s="3"/>
      <c r="B609" s="3"/>
    </row>
    <row r="610" spans="1:2">
      <c r="A610" s="3"/>
      <c r="B610" s="3"/>
    </row>
    <row r="611" spans="1:2">
      <c r="A611" s="3"/>
      <c r="B611" s="3"/>
    </row>
    <row r="612" spans="1:2">
      <c r="A612" s="3"/>
      <c r="B612" s="3"/>
    </row>
    <row r="613" spans="1:2">
      <c r="A613" s="3"/>
      <c r="B613" s="3"/>
    </row>
    <row r="614" spans="1:2">
      <c r="A614" s="3"/>
      <c r="B614" s="3"/>
    </row>
    <row r="615" spans="1:2">
      <c r="A615" s="3"/>
      <c r="B615" s="3"/>
    </row>
    <row r="616" spans="1:2">
      <c r="A616" s="3"/>
      <c r="B616" s="3"/>
    </row>
    <row r="617" spans="1:2">
      <c r="A617" s="3"/>
      <c r="B617" s="3"/>
    </row>
    <row r="618" spans="1:2">
      <c r="A618" s="3"/>
      <c r="B618" s="3"/>
    </row>
    <row r="619" spans="1:2">
      <c r="A619" s="3"/>
      <c r="B619" s="3"/>
    </row>
    <row r="620" spans="1:2">
      <c r="A620" s="3"/>
      <c r="B620" s="3"/>
    </row>
    <row r="621" spans="1:2">
      <c r="A621" s="3"/>
      <c r="B621" s="3"/>
    </row>
    <row r="622" spans="1:2">
      <c r="A622" s="3"/>
      <c r="B622" s="3"/>
    </row>
    <row r="623" spans="1:2">
      <c r="A623" s="3"/>
      <c r="B623" s="3"/>
    </row>
    <row r="624" spans="1:2">
      <c r="A624" s="3"/>
      <c r="B624" s="3"/>
    </row>
    <row r="625" spans="1:2">
      <c r="A625" s="3"/>
      <c r="B625" s="3"/>
    </row>
    <row r="626" spans="1:2">
      <c r="A626" s="3"/>
      <c r="B626" s="3"/>
    </row>
    <row r="627" spans="1:2">
      <c r="A627" s="3"/>
      <c r="B627" s="3"/>
    </row>
    <row r="628" spans="1:2">
      <c r="A628" s="3"/>
      <c r="B628" s="3"/>
    </row>
    <row r="629" spans="1:2">
      <c r="A629" s="3"/>
      <c r="B629" s="3"/>
    </row>
    <row r="630" spans="1:2">
      <c r="A630" s="3"/>
      <c r="B630" s="3"/>
    </row>
    <row r="631" spans="1:2">
      <c r="A631" s="3"/>
      <c r="B631" s="3"/>
    </row>
    <row r="632" spans="1:2">
      <c r="A632" s="3"/>
      <c r="B632" s="3"/>
    </row>
    <row r="633" spans="1:2">
      <c r="A633" s="3"/>
      <c r="B633" s="3"/>
    </row>
    <row r="634" spans="1:2">
      <c r="A634" s="3"/>
      <c r="B634" s="3"/>
    </row>
    <row r="635" spans="1:2">
      <c r="A635" s="3"/>
      <c r="B635" s="3"/>
    </row>
    <row r="636" spans="1:2">
      <c r="A636" s="3"/>
      <c r="B636" s="3"/>
    </row>
    <row r="637" spans="1:2">
      <c r="A637" s="3"/>
      <c r="B637" s="3"/>
    </row>
    <row r="638" spans="1:2">
      <c r="A638" s="3"/>
      <c r="B638" s="3"/>
    </row>
    <row r="639" spans="1:2">
      <c r="A639" s="3"/>
      <c r="B639" s="3"/>
    </row>
    <row r="640" spans="1:2">
      <c r="A640" s="3"/>
      <c r="B640" s="3"/>
    </row>
    <row r="641" spans="1:2">
      <c r="A641" s="3"/>
      <c r="B641" s="3"/>
    </row>
    <row r="642" spans="1:2">
      <c r="A642" s="3"/>
      <c r="B642" s="3"/>
    </row>
    <row r="643" spans="1:2">
      <c r="A643" s="3"/>
      <c r="B643" s="3"/>
    </row>
    <row r="644" spans="1:2">
      <c r="A644" s="3"/>
      <c r="B644" s="3"/>
    </row>
    <row r="645" spans="1:2">
      <c r="A645" s="3"/>
      <c r="B645" s="3"/>
    </row>
    <row r="646" spans="1:2">
      <c r="A646" s="3"/>
      <c r="B646" s="3"/>
    </row>
    <row r="647" spans="1:2">
      <c r="A647" s="3"/>
      <c r="B647" s="3"/>
    </row>
    <row r="648" spans="1:2">
      <c r="A648" s="3"/>
      <c r="B648" s="3"/>
    </row>
    <row r="649" spans="1:2">
      <c r="A649" s="3"/>
      <c r="B649" s="3"/>
    </row>
    <row r="650" spans="1:2">
      <c r="A650" s="3"/>
      <c r="B650" s="3"/>
    </row>
    <row r="651" spans="1:2">
      <c r="A651" s="3"/>
      <c r="B651" s="3"/>
    </row>
    <row r="652" spans="1:2">
      <c r="A652" s="3"/>
      <c r="B652" s="3"/>
    </row>
    <row r="653" spans="1:2">
      <c r="A653" s="3"/>
      <c r="B653" s="3"/>
    </row>
    <row r="654" spans="1:2">
      <c r="A654" s="3"/>
      <c r="B654" s="3"/>
    </row>
    <row r="655" spans="1:2">
      <c r="A655" s="3"/>
      <c r="B655" s="3"/>
    </row>
    <row r="656" spans="1:2">
      <c r="A656" s="3"/>
      <c r="B656" s="3"/>
    </row>
    <row r="657" spans="1:2">
      <c r="A657" s="3"/>
      <c r="B657" s="3"/>
    </row>
    <row r="658" spans="1:2">
      <c r="A658" s="3"/>
      <c r="B658" s="3"/>
    </row>
    <row r="659" spans="1:2">
      <c r="A659" s="3"/>
      <c r="B659" s="3"/>
    </row>
    <row r="660" spans="1:2">
      <c r="A660" s="3"/>
      <c r="B660" s="3"/>
    </row>
    <row r="661" spans="1:2">
      <c r="A661" s="3"/>
      <c r="B661" s="3"/>
    </row>
    <row r="662" spans="1:2">
      <c r="A662" s="3"/>
      <c r="B662" s="3"/>
    </row>
    <row r="663" spans="1:2">
      <c r="A663" s="3"/>
      <c r="B663" s="3"/>
    </row>
    <row r="664" spans="1:2">
      <c r="A664" s="3"/>
      <c r="B664" s="3"/>
    </row>
    <row r="665" spans="1:2">
      <c r="A665" s="3"/>
      <c r="B665" s="3"/>
    </row>
    <row r="666" spans="1:2">
      <c r="A666" s="3"/>
      <c r="B666" s="3"/>
    </row>
    <row r="667" spans="1:2">
      <c r="A667" s="3"/>
      <c r="B667" s="3"/>
    </row>
    <row r="668" spans="1:2">
      <c r="A668" s="3"/>
      <c r="B668" s="3"/>
    </row>
    <row r="669" spans="1:2">
      <c r="A669" s="3"/>
      <c r="B669" s="3"/>
    </row>
    <row r="670" spans="1:2">
      <c r="A670" s="3"/>
      <c r="B670" s="3"/>
    </row>
    <row r="671" spans="1:2">
      <c r="A671" s="3"/>
      <c r="B671" s="3"/>
    </row>
    <row r="672" spans="1:2">
      <c r="A672" s="3"/>
      <c r="B672" s="3"/>
    </row>
    <row r="673" spans="1:2">
      <c r="A673" s="3"/>
      <c r="B673" s="3"/>
    </row>
    <row r="674" spans="1:2">
      <c r="A674" s="3"/>
      <c r="B674" s="3"/>
    </row>
    <row r="675" spans="1:2">
      <c r="A675" s="3"/>
      <c r="B675" s="3"/>
    </row>
    <row r="676" spans="1:2">
      <c r="A676" s="3"/>
      <c r="B676" s="3"/>
    </row>
  </sheetData>
  <mergeCells count="53">
    <mergeCell ref="L4:L5"/>
    <mergeCell ref="A4:A5"/>
    <mergeCell ref="B4:B5"/>
    <mergeCell ref="C4:C5"/>
    <mergeCell ref="D4:D5"/>
    <mergeCell ref="E4:E5"/>
    <mergeCell ref="F4:F5"/>
    <mergeCell ref="S4:S5"/>
    <mergeCell ref="A7:A8"/>
    <mergeCell ref="R7:R8"/>
    <mergeCell ref="A11:A13"/>
    <mergeCell ref="E11:E13"/>
    <mergeCell ref="R11:R13"/>
    <mergeCell ref="M4:M5"/>
    <mergeCell ref="N4:N5"/>
    <mergeCell ref="O4:O5"/>
    <mergeCell ref="P4:P5"/>
    <mergeCell ref="Q4:Q5"/>
    <mergeCell ref="R4:R5"/>
    <mergeCell ref="H4:H5"/>
    <mergeCell ref="I4:I5"/>
    <mergeCell ref="J4:J5"/>
    <mergeCell ref="K4:K5"/>
    <mergeCell ref="A32:A35"/>
    <mergeCell ref="R32:R33"/>
    <mergeCell ref="R34:R35"/>
    <mergeCell ref="A15:A16"/>
    <mergeCell ref="R15:R16"/>
    <mergeCell ref="A17:A19"/>
    <mergeCell ref="R17:R19"/>
    <mergeCell ref="A20:A21"/>
    <mergeCell ref="E20:E21"/>
    <mergeCell ref="A22:A24"/>
    <mergeCell ref="R22:R24"/>
    <mergeCell ref="A25:A27"/>
    <mergeCell ref="R25:R27"/>
    <mergeCell ref="A29:A31"/>
    <mergeCell ref="R29:R31"/>
    <mergeCell ref="A56:A57"/>
    <mergeCell ref="B56:B57"/>
    <mergeCell ref="C56:C57"/>
    <mergeCell ref="A36:A37"/>
    <mergeCell ref="R36:R37"/>
    <mergeCell ref="A40:A41"/>
    <mergeCell ref="R40:R41"/>
    <mergeCell ref="A42:A44"/>
    <mergeCell ref="R42:R44"/>
    <mergeCell ref="M43:M44"/>
    <mergeCell ref="A45:A47"/>
    <mergeCell ref="E45:E47"/>
    <mergeCell ref="R45:R47"/>
    <mergeCell ref="A50:A52"/>
    <mergeCell ref="R51:R52"/>
  </mergeCells>
  <pageMargins left="0.70866141732283472" right="0.70866141732283472" top="0.74803149606299213" bottom="0.74803149606299213" header="0.31496062992125984" footer="0.31496062992125984"/>
  <pageSetup paperSize="9" scale="1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26"/>
  <sheetViews>
    <sheetView view="pageBreakPreview" zoomScale="60" zoomScaleNormal="90" workbookViewId="0">
      <selection activeCell="A16" sqref="A16:B26"/>
    </sheetView>
  </sheetViews>
  <sheetFormatPr defaultRowHeight="15"/>
  <cols>
    <col min="1" max="1" width="3.140625" customWidth="1"/>
    <col min="2" max="2" width="16" customWidth="1"/>
    <col min="3" max="3" width="26.7109375" customWidth="1"/>
    <col min="4" max="4" width="15.42578125" customWidth="1"/>
    <col min="5" max="5" width="14.85546875" customWidth="1"/>
    <col min="6" max="6" width="12.5703125" customWidth="1"/>
    <col min="7" max="7" width="33.85546875" customWidth="1"/>
    <col min="8" max="8" width="15" customWidth="1"/>
    <col min="10" max="10" width="16.28515625" customWidth="1"/>
    <col min="11" max="11" width="18.5703125" customWidth="1"/>
    <col min="13" max="13" width="21.42578125" customWidth="1"/>
    <col min="18" max="18" width="11" customWidth="1"/>
    <col min="21" max="21" width="14.28515625" customWidth="1"/>
  </cols>
  <sheetData>
    <row r="2" spans="1:21">
      <c r="D2" s="741" t="s">
        <v>1111</v>
      </c>
    </row>
    <row r="3" spans="1:21">
      <c r="D3" s="742" t="s">
        <v>1112</v>
      </c>
    </row>
    <row r="6" spans="1:21" s="155" customFormat="1">
      <c r="B6" s="171"/>
    </row>
    <row r="7" spans="1:21" s="155" customFormat="1" ht="46.5">
      <c r="D7" s="172" t="s">
        <v>588</v>
      </c>
    </row>
    <row r="9" spans="1:21" ht="48.75" customHeight="1">
      <c r="B9" s="173" t="s">
        <v>507</v>
      </c>
      <c r="C9" s="173" t="s">
        <v>589</v>
      </c>
      <c r="D9" s="173" t="s">
        <v>508</v>
      </c>
      <c r="E9" s="174" t="s">
        <v>590</v>
      </c>
      <c r="F9" s="175" t="s">
        <v>510</v>
      </c>
      <c r="G9" s="173" t="s">
        <v>6</v>
      </c>
      <c r="H9" s="173" t="s">
        <v>13</v>
      </c>
      <c r="I9" s="173" t="s">
        <v>591</v>
      </c>
      <c r="J9" s="173" t="s">
        <v>7</v>
      </c>
      <c r="K9" s="173" t="s">
        <v>8</v>
      </c>
      <c r="L9" s="173" t="s">
        <v>592</v>
      </c>
      <c r="M9" s="173" t="s">
        <v>515</v>
      </c>
      <c r="N9" s="173" t="s">
        <v>593</v>
      </c>
      <c r="O9" s="173" t="s">
        <v>594</v>
      </c>
      <c r="P9" s="173" t="s">
        <v>595</v>
      </c>
      <c r="Q9" s="173" t="s">
        <v>596</v>
      </c>
      <c r="R9" s="173" t="s">
        <v>597</v>
      </c>
      <c r="S9" s="173" t="s">
        <v>598</v>
      </c>
      <c r="T9" s="173" t="s">
        <v>599</v>
      </c>
      <c r="U9" s="173" t="s">
        <v>14</v>
      </c>
    </row>
    <row r="10" spans="1:21" ht="75">
      <c r="B10" s="176" t="s">
        <v>600</v>
      </c>
      <c r="C10" s="150" t="s">
        <v>601</v>
      </c>
      <c r="D10" s="177" t="s">
        <v>137</v>
      </c>
      <c r="E10" s="178">
        <v>1500</v>
      </c>
      <c r="F10" s="179" t="s">
        <v>520</v>
      </c>
      <c r="G10" s="180" t="s">
        <v>602</v>
      </c>
      <c r="H10" s="181" t="s">
        <v>603</v>
      </c>
      <c r="I10" s="182" t="s">
        <v>26</v>
      </c>
      <c r="J10" s="181" t="s">
        <v>604</v>
      </c>
      <c r="K10" s="181" t="s">
        <v>605</v>
      </c>
      <c r="L10" s="181" t="s">
        <v>606</v>
      </c>
      <c r="M10" s="177" t="s">
        <v>607</v>
      </c>
      <c r="N10" s="182" t="s">
        <v>213</v>
      </c>
      <c r="O10" s="182" t="s">
        <v>213</v>
      </c>
      <c r="P10" s="182" t="s">
        <v>26</v>
      </c>
      <c r="Q10" s="182" t="s">
        <v>608</v>
      </c>
      <c r="R10" s="181" t="s">
        <v>609</v>
      </c>
      <c r="S10" s="182" t="s">
        <v>26</v>
      </c>
      <c r="T10" s="177" t="s">
        <v>610</v>
      </c>
      <c r="U10" s="182" t="s">
        <v>611</v>
      </c>
    </row>
    <row r="11" spans="1:21" ht="75">
      <c r="B11" s="180" t="s">
        <v>612</v>
      </c>
      <c r="C11" s="150" t="s">
        <v>613</v>
      </c>
      <c r="D11" s="181" t="s">
        <v>137</v>
      </c>
      <c r="E11" s="183">
        <f>57+1999</f>
        <v>2056</v>
      </c>
      <c r="F11" s="179" t="s">
        <v>520</v>
      </c>
      <c r="G11" s="180" t="s">
        <v>614</v>
      </c>
      <c r="H11" s="181" t="s">
        <v>603</v>
      </c>
      <c r="I11" s="184" t="s">
        <v>26</v>
      </c>
      <c r="J11" s="181" t="s">
        <v>615</v>
      </c>
      <c r="K11" s="181" t="s">
        <v>616</v>
      </c>
      <c r="L11" s="181" t="s">
        <v>606</v>
      </c>
      <c r="M11" s="181" t="s">
        <v>607</v>
      </c>
      <c r="N11" s="184" t="s">
        <v>213</v>
      </c>
      <c r="O11" s="184" t="s">
        <v>213</v>
      </c>
      <c r="P11" s="184" t="s">
        <v>26</v>
      </c>
      <c r="Q11" s="184" t="s">
        <v>608</v>
      </c>
      <c r="R11" s="181" t="s">
        <v>609</v>
      </c>
      <c r="S11" s="184" t="s">
        <v>26</v>
      </c>
      <c r="T11" s="181" t="s">
        <v>610</v>
      </c>
      <c r="U11" s="184" t="s">
        <v>611</v>
      </c>
    </row>
    <row r="12" spans="1:21" ht="75.75" thickBot="1">
      <c r="B12" s="185" t="s">
        <v>617</v>
      </c>
      <c r="C12" s="186" t="s">
        <v>618</v>
      </c>
      <c r="D12" s="187" t="s">
        <v>137</v>
      </c>
      <c r="E12" s="188">
        <f>57+3499</f>
        <v>3556</v>
      </c>
      <c r="F12" s="179" t="s">
        <v>619</v>
      </c>
      <c r="G12" s="189" t="s">
        <v>620</v>
      </c>
      <c r="H12" s="190" t="s">
        <v>603</v>
      </c>
      <c r="I12" s="191" t="s">
        <v>26</v>
      </c>
      <c r="J12" s="190" t="s">
        <v>615</v>
      </c>
      <c r="K12" s="190" t="s">
        <v>621</v>
      </c>
      <c r="L12" s="190" t="s">
        <v>606</v>
      </c>
      <c r="M12" s="190" t="s">
        <v>622</v>
      </c>
      <c r="N12" s="191" t="s">
        <v>213</v>
      </c>
      <c r="O12" s="192" t="s">
        <v>213</v>
      </c>
      <c r="P12" s="191" t="s">
        <v>26</v>
      </c>
      <c r="Q12" s="191" t="s">
        <v>608</v>
      </c>
      <c r="R12" s="190" t="s">
        <v>609</v>
      </c>
      <c r="S12" s="191" t="s">
        <v>26</v>
      </c>
      <c r="T12" s="187" t="s">
        <v>610</v>
      </c>
      <c r="U12" s="191" t="s">
        <v>623</v>
      </c>
    </row>
    <row r="13" spans="1:21" ht="63">
      <c r="B13" s="173" t="s">
        <v>624</v>
      </c>
      <c r="C13" s="173" t="s">
        <v>507</v>
      </c>
      <c r="D13" s="193" t="s">
        <v>625</v>
      </c>
      <c r="E13" s="174" t="s">
        <v>626</v>
      </c>
      <c r="F13" s="174" t="s">
        <v>627</v>
      </c>
    </row>
    <row r="14" spans="1:21" ht="75">
      <c r="B14" s="194" t="s">
        <v>628</v>
      </c>
      <c r="C14" s="194" t="s">
        <v>629</v>
      </c>
      <c r="D14" s="195" t="s">
        <v>630</v>
      </c>
      <c r="E14" s="196">
        <v>369</v>
      </c>
      <c r="F14" s="197" t="s">
        <v>631</v>
      </c>
    </row>
    <row r="16" spans="1:21" s="754" customFormat="1" ht="18.75">
      <c r="A16" s="750" t="s">
        <v>494</v>
      </c>
      <c r="B16" s="751"/>
      <c r="C16" s="751"/>
      <c r="D16" s="751"/>
      <c r="E16" s="751"/>
      <c r="F16" s="752"/>
      <c r="G16" s="752"/>
      <c r="H16" s="752"/>
      <c r="I16" s="752"/>
      <c r="J16" s="752"/>
      <c r="K16" s="752"/>
      <c r="L16" s="753"/>
      <c r="M16" s="753"/>
      <c r="N16" s="753"/>
      <c r="O16" s="753"/>
      <c r="P16" s="753"/>
      <c r="Q16" s="753"/>
      <c r="R16" s="753"/>
    </row>
    <row r="17" spans="1:18" s="754" customFormat="1" ht="18.75">
      <c r="A17" s="751" t="s">
        <v>495</v>
      </c>
      <c r="B17" s="751"/>
      <c r="C17" s="751"/>
      <c r="D17" s="751"/>
      <c r="E17" s="751"/>
      <c r="F17" s="752"/>
      <c r="G17" s="752"/>
      <c r="H17" s="752"/>
      <c r="I17" s="752"/>
      <c r="J17" s="752"/>
      <c r="K17" s="752"/>
      <c r="L17" s="753"/>
      <c r="M17" s="753"/>
      <c r="N17" s="753"/>
      <c r="O17" s="753"/>
      <c r="P17" s="753"/>
      <c r="Q17" s="753"/>
      <c r="R17" s="753"/>
    </row>
    <row r="18" spans="1:18" s="754" customFormat="1" ht="18.75">
      <c r="A18" s="751" t="s">
        <v>496</v>
      </c>
      <c r="B18" s="751"/>
      <c r="C18" s="751"/>
      <c r="D18" s="751"/>
      <c r="E18" s="751"/>
      <c r="F18" s="752"/>
      <c r="G18" s="752"/>
      <c r="H18" s="752"/>
      <c r="I18" s="752"/>
      <c r="J18" s="752"/>
      <c r="K18" s="752"/>
      <c r="L18" s="753"/>
      <c r="M18" s="753"/>
      <c r="N18" s="753"/>
      <c r="O18" s="753"/>
      <c r="P18" s="753"/>
      <c r="Q18" s="753"/>
      <c r="R18" s="753"/>
    </row>
    <row r="19" spans="1:18" s="754" customFormat="1" ht="18.75">
      <c r="A19" s="751" t="s">
        <v>497</v>
      </c>
      <c r="B19" s="751"/>
      <c r="C19" s="751"/>
      <c r="D19" s="751"/>
      <c r="E19" s="751"/>
      <c r="F19" s="752"/>
      <c r="G19" s="752"/>
      <c r="H19" s="752"/>
      <c r="I19" s="752"/>
      <c r="J19" s="752"/>
      <c r="K19" s="752"/>
      <c r="L19" s="753"/>
      <c r="M19" s="753"/>
      <c r="N19" s="753"/>
      <c r="O19" s="753"/>
      <c r="P19" s="753"/>
      <c r="Q19" s="753"/>
      <c r="R19" s="753"/>
    </row>
    <row r="20" spans="1:18" s="754" customFormat="1" ht="18.75">
      <c r="A20" s="751" t="s">
        <v>498</v>
      </c>
      <c r="B20" s="751"/>
      <c r="C20" s="751"/>
      <c r="D20" s="751"/>
      <c r="E20" s="751"/>
      <c r="F20" s="752"/>
      <c r="G20" s="752"/>
      <c r="H20" s="752"/>
      <c r="I20" s="752"/>
      <c r="J20" s="752"/>
      <c r="K20" s="752"/>
      <c r="L20" s="753"/>
      <c r="M20" s="753"/>
      <c r="N20" s="753"/>
      <c r="O20" s="753"/>
      <c r="P20" s="753"/>
      <c r="Q20" s="753"/>
      <c r="R20" s="753"/>
    </row>
    <row r="21" spans="1:18" s="754" customFormat="1" ht="18.75">
      <c r="A21" s="751" t="s">
        <v>1255</v>
      </c>
      <c r="B21" s="751"/>
      <c r="C21" s="751"/>
      <c r="D21" s="751"/>
      <c r="E21" s="751"/>
      <c r="F21" s="752"/>
      <c r="G21" s="752"/>
      <c r="H21" s="752"/>
      <c r="I21" s="752"/>
      <c r="J21" s="752"/>
      <c r="K21" s="752"/>
      <c r="L21" s="753"/>
      <c r="M21" s="753"/>
      <c r="N21" s="753"/>
      <c r="O21" s="753"/>
      <c r="P21" s="753"/>
      <c r="Q21" s="753"/>
      <c r="R21" s="753"/>
    </row>
    <row r="22" spans="1:18" s="754" customFormat="1" ht="18.75">
      <c r="A22" s="751" t="s">
        <v>500</v>
      </c>
      <c r="B22" s="751"/>
      <c r="C22" s="751"/>
      <c r="D22" s="751"/>
      <c r="E22" s="751"/>
      <c r="F22" s="752"/>
      <c r="G22" s="752"/>
      <c r="H22" s="752"/>
      <c r="I22" s="752"/>
      <c r="J22" s="752"/>
      <c r="K22" s="752"/>
      <c r="L22" s="753"/>
      <c r="M22" s="753"/>
      <c r="N22" s="753"/>
      <c r="O22" s="753"/>
      <c r="P22" s="753"/>
      <c r="Q22" s="753"/>
      <c r="R22" s="753"/>
    </row>
    <row r="23" spans="1:18" s="754" customFormat="1" ht="18.75">
      <c r="A23" s="751" t="s">
        <v>501</v>
      </c>
      <c r="B23" s="751"/>
      <c r="C23" s="751"/>
      <c r="D23" s="751"/>
      <c r="E23" s="751"/>
      <c r="F23" s="752"/>
      <c r="G23" s="752"/>
      <c r="H23" s="752"/>
      <c r="I23" s="752"/>
      <c r="J23" s="752"/>
      <c r="K23" s="752"/>
      <c r="L23" s="753"/>
      <c r="M23" s="753"/>
      <c r="N23" s="753"/>
      <c r="O23" s="753"/>
      <c r="P23" s="753"/>
      <c r="Q23" s="753"/>
      <c r="R23" s="753"/>
    </row>
    <row r="24" spans="1:18" s="754" customFormat="1" ht="18.75">
      <c r="A24" s="751" t="s">
        <v>502</v>
      </c>
      <c r="B24" s="751"/>
      <c r="C24" s="751"/>
      <c r="D24" s="751"/>
      <c r="E24" s="751"/>
      <c r="F24" s="752"/>
      <c r="G24" s="752"/>
      <c r="H24" s="752"/>
      <c r="I24" s="752"/>
      <c r="J24" s="752"/>
      <c r="K24" s="752"/>
      <c r="L24" s="753"/>
      <c r="M24" s="753"/>
      <c r="N24" s="753"/>
      <c r="O24" s="753"/>
      <c r="P24" s="753"/>
      <c r="Q24" s="753"/>
      <c r="R24" s="753"/>
    </row>
    <row r="25" spans="1:18" s="754" customFormat="1" ht="18.75">
      <c r="A25" s="751" t="s">
        <v>503</v>
      </c>
      <c r="B25" s="751"/>
      <c r="C25" s="751"/>
      <c r="D25" s="751"/>
      <c r="E25" s="751"/>
      <c r="F25" s="752"/>
      <c r="G25" s="752"/>
      <c r="H25" s="752"/>
      <c r="I25" s="752"/>
      <c r="J25" s="752"/>
      <c r="K25" s="752"/>
      <c r="L25" s="753"/>
      <c r="M25" s="753"/>
      <c r="N25" s="753"/>
      <c r="O25" s="753"/>
      <c r="P25" s="753"/>
      <c r="Q25" s="753"/>
      <c r="R25" s="753"/>
    </row>
    <row r="26" spans="1:18" s="754" customFormat="1" ht="18.75">
      <c r="A26" s="751" t="s">
        <v>504</v>
      </c>
      <c r="B26" s="751"/>
      <c r="C26" s="751"/>
      <c r="D26" s="751"/>
      <c r="E26" s="751"/>
      <c r="F26" s="752"/>
      <c r="G26" s="753"/>
      <c r="H26" s="753"/>
      <c r="I26" s="753"/>
      <c r="J26" s="753"/>
      <c r="K26" s="753"/>
      <c r="L26" s="753"/>
      <c r="M26" s="753"/>
      <c r="N26" s="753"/>
      <c r="O26" s="753"/>
      <c r="P26" s="753"/>
      <c r="Q26" s="753"/>
      <c r="R26" s="753"/>
    </row>
  </sheetData>
  <pageMargins left="0.7" right="0.7" top="0.75" bottom="0.75" header="0.3" footer="0.3"/>
  <pageSetup scale="42" orientation="landscape" r:id="rId1"/>
  <colBreaks count="1" manualBreakCount="1">
    <brk id="21"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36"/>
  <sheetViews>
    <sheetView topLeftCell="A10" zoomScale="80" zoomScaleNormal="80" workbookViewId="0">
      <selection activeCell="G11" sqref="G11:G12"/>
    </sheetView>
  </sheetViews>
  <sheetFormatPr defaultRowHeight="15"/>
  <cols>
    <col min="1" max="1" width="3.28515625" customWidth="1"/>
    <col min="2" max="2" width="20.42578125" customWidth="1"/>
    <col min="3" max="3" width="29.85546875" customWidth="1"/>
    <col min="4" max="4" width="12.28515625" customWidth="1"/>
    <col min="5" max="5" width="12.42578125" customWidth="1"/>
    <col min="6" max="6" width="27.85546875" customWidth="1"/>
    <col min="7" max="7" width="31.28515625" customWidth="1"/>
    <col min="8" max="8" width="11.140625" customWidth="1"/>
    <col min="9" max="9" width="14.28515625" customWidth="1"/>
    <col min="10" max="10" width="27" customWidth="1"/>
    <col min="11" max="12" width="16.85546875" customWidth="1"/>
    <col min="13" max="13" width="13.7109375" customWidth="1"/>
    <col min="14" max="14" width="19.85546875" customWidth="1"/>
    <col min="15" max="15" width="11.7109375" customWidth="1"/>
    <col min="16" max="16" width="22.140625" customWidth="1"/>
    <col min="17" max="17" width="14.140625" customWidth="1"/>
    <col min="18" max="18" width="16.5703125" customWidth="1"/>
  </cols>
  <sheetData>
    <row r="2" spans="2:18">
      <c r="D2" s="746" t="s">
        <v>1111</v>
      </c>
    </row>
    <row r="3" spans="2:18">
      <c r="D3" s="746" t="s">
        <v>1112</v>
      </c>
    </row>
    <row r="5" spans="2:18" ht="46.5">
      <c r="B5" s="125"/>
      <c r="D5" s="126" t="s">
        <v>505</v>
      </c>
    </row>
    <row r="6" spans="2:18" ht="15.75" thickBot="1"/>
    <row r="7" spans="2:18" ht="57.75" customHeight="1">
      <c r="B7" s="127" t="s">
        <v>506</v>
      </c>
      <c r="C7" s="128" t="s">
        <v>507</v>
      </c>
      <c r="D7" s="127" t="s">
        <v>508</v>
      </c>
      <c r="E7" s="129" t="s">
        <v>509</v>
      </c>
      <c r="F7" s="130" t="s">
        <v>510</v>
      </c>
      <c r="G7" s="131" t="s">
        <v>6</v>
      </c>
      <c r="H7" s="128" t="s">
        <v>13</v>
      </c>
      <c r="I7" s="128" t="s">
        <v>511</v>
      </c>
      <c r="J7" s="128" t="s">
        <v>512</v>
      </c>
      <c r="K7" s="128" t="s">
        <v>513</v>
      </c>
      <c r="L7" s="128" t="s">
        <v>8</v>
      </c>
      <c r="M7" s="128" t="s">
        <v>514</v>
      </c>
      <c r="N7" s="128" t="s">
        <v>515</v>
      </c>
      <c r="O7" s="128" t="s">
        <v>516</v>
      </c>
      <c r="P7" s="128" t="s">
        <v>517</v>
      </c>
      <c r="Q7" s="128" t="s">
        <v>518</v>
      </c>
      <c r="R7" s="132" t="s">
        <v>14</v>
      </c>
    </row>
    <row r="8" spans="2:18" ht="70.5" customHeight="1">
      <c r="B8" s="141" t="s">
        <v>519</v>
      </c>
      <c r="C8" s="142" t="s">
        <v>530</v>
      </c>
      <c r="D8" s="143" t="s">
        <v>137</v>
      </c>
      <c r="E8" s="144">
        <f>131+1599</f>
        <v>1730</v>
      </c>
      <c r="F8" s="145" t="s">
        <v>520</v>
      </c>
      <c r="G8" s="135" t="s">
        <v>521</v>
      </c>
      <c r="H8" s="136" t="s">
        <v>531</v>
      </c>
      <c r="I8" s="137" t="s">
        <v>523</v>
      </c>
      <c r="J8" s="138" t="s">
        <v>524</v>
      </c>
      <c r="K8" s="137" t="s">
        <v>525</v>
      </c>
      <c r="L8" s="138" t="s">
        <v>526</v>
      </c>
      <c r="M8" s="138" t="s">
        <v>213</v>
      </c>
      <c r="N8" s="137" t="s">
        <v>532</v>
      </c>
      <c r="O8" s="138" t="s">
        <v>213</v>
      </c>
      <c r="P8" s="139" t="s">
        <v>527</v>
      </c>
      <c r="Q8" s="137" t="s">
        <v>528</v>
      </c>
      <c r="R8" s="140" t="s">
        <v>529</v>
      </c>
    </row>
    <row r="9" spans="2:18" ht="61.5" customHeight="1">
      <c r="B9" s="1283" t="s">
        <v>533</v>
      </c>
      <c r="C9" s="142" t="s">
        <v>534</v>
      </c>
      <c r="D9" s="143" t="s">
        <v>137</v>
      </c>
      <c r="E9" s="1281">
        <f>131+1999</f>
        <v>2130</v>
      </c>
      <c r="F9" s="146">
        <v>42474</v>
      </c>
      <c r="G9" s="1275" t="s">
        <v>535</v>
      </c>
      <c r="H9" s="1277" t="s">
        <v>531</v>
      </c>
      <c r="I9" s="1256" t="s">
        <v>523</v>
      </c>
      <c r="J9" s="1269" t="s">
        <v>536</v>
      </c>
      <c r="K9" s="1267" t="s">
        <v>537</v>
      </c>
      <c r="L9" s="1269" t="s">
        <v>34</v>
      </c>
      <c r="M9" s="1269" t="s">
        <v>213</v>
      </c>
      <c r="N9" s="1256" t="s">
        <v>538</v>
      </c>
      <c r="O9" s="1269" t="s">
        <v>213</v>
      </c>
      <c r="P9" s="1271" t="s">
        <v>539</v>
      </c>
      <c r="Q9" s="1256" t="s">
        <v>540</v>
      </c>
      <c r="R9" s="1258" t="s">
        <v>541</v>
      </c>
    </row>
    <row r="10" spans="2:18" ht="45.75" customHeight="1">
      <c r="B10" s="1280"/>
      <c r="C10" s="142" t="s">
        <v>542</v>
      </c>
      <c r="D10" s="143" t="s">
        <v>543</v>
      </c>
      <c r="E10" s="1282"/>
      <c r="F10" s="146">
        <v>42474</v>
      </c>
      <c r="G10" s="1276"/>
      <c r="H10" s="1278"/>
      <c r="I10" s="1257"/>
      <c r="J10" s="1270"/>
      <c r="K10" s="1268"/>
      <c r="L10" s="1270"/>
      <c r="M10" s="1270"/>
      <c r="N10" s="1257"/>
      <c r="O10" s="1270"/>
      <c r="P10" s="1272"/>
      <c r="Q10" s="1257"/>
      <c r="R10" s="1259"/>
    </row>
    <row r="11" spans="2:18" ht="50.25" customHeight="1">
      <c r="B11" s="1279" t="s">
        <v>544</v>
      </c>
      <c r="C11" s="142" t="s">
        <v>545</v>
      </c>
      <c r="D11" s="143" t="s">
        <v>137</v>
      </c>
      <c r="E11" s="1281">
        <f>131+2099</f>
        <v>2230</v>
      </c>
      <c r="F11" s="147" t="s">
        <v>546</v>
      </c>
      <c r="G11" s="1275" t="s">
        <v>535</v>
      </c>
      <c r="H11" s="1277" t="s">
        <v>531</v>
      </c>
      <c r="I11" s="1256" t="s">
        <v>547</v>
      </c>
      <c r="J11" s="1269" t="s">
        <v>536</v>
      </c>
      <c r="K11" s="1267" t="s">
        <v>537</v>
      </c>
      <c r="L11" s="1269" t="s">
        <v>34</v>
      </c>
      <c r="M11" s="1269" t="s">
        <v>213</v>
      </c>
      <c r="N11" s="1256" t="s">
        <v>538</v>
      </c>
      <c r="O11" s="1269" t="s">
        <v>213</v>
      </c>
      <c r="P11" s="1271" t="s">
        <v>539</v>
      </c>
      <c r="Q11" s="1256" t="s">
        <v>548</v>
      </c>
      <c r="R11" s="1258" t="s">
        <v>541</v>
      </c>
    </row>
    <row r="12" spans="2:18" ht="65.25" customHeight="1">
      <c r="B12" s="1280"/>
      <c r="C12" s="142" t="s">
        <v>549</v>
      </c>
      <c r="D12" s="143" t="s">
        <v>543</v>
      </c>
      <c r="E12" s="1282"/>
      <c r="F12" s="146">
        <v>42477</v>
      </c>
      <c r="G12" s="1276"/>
      <c r="H12" s="1278"/>
      <c r="I12" s="1257"/>
      <c r="J12" s="1270"/>
      <c r="K12" s="1268"/>
      <c r="L12" s="1270"/>
      <c r="M12" s="1270"/>
      <c r="N12" s="1257"/>
      <c r="O12" s="1270"/>
      <c r="P12" s="1272"/>
      <c r="Q12" s="1257"/>
      <c r="R12" s="1259"/>
    </row>
    <row r="13" spans="2:18" ht="27" customHeight="1">
      <c r="B13" s="1261" t="s">
        <v>544</v>
      </c>
      <c r="C13" s="133" t="s">
        <v>550</v>
      </c>
      <c r="D13" s="134" t="s">
        <v>137</v>
      </c>
      <c r="E13" s="1273">
        <f>131+2849</f>
        <v>2980</v>
      </c>
      <c r="F13" s="148" t="s">
        <v>520</v>
      </c>
      <c r="G13" s="1275" t="s">
        <v>551</v>
      </c>
      <c r="H13" s="1277" t="s">
        <v>531</v>
      </c>
      <c r="I13" s="1256" t="s">
        <v>552</v>
      </c>
      <c r="J13" s="1269" t="s">
        <v>536</v>
      </c>
      <c r="K13" s="1267" t="s">
        <v>537</v>
      </c>
      <c r="L13" s="1269" t="s">
        <v>34</v>
      </c>
      <c r="M13" s="1269" t="s">
        <v>213</v>
      </c>
      <c r="N13" s="1256" t="s">
        <v>538</v>
      </c>
      <c r="O13" s="1269" t="s">
        <v>213</v>
      </c>
      <c r="P13" s="1271" t="s">
        <v>539</v>
      </c>
      <c r="Q13" s="1256" t="s">
        <v>548</v>
      </c>
      <c r="R13" s="1258" t="s">
        <v>541</v>
      </c>
    </row>
    <row r="14" spans="2:18" ht="32.25" customHeight="1">
      <c r="B14" s="1262"/>
      <c r="C14" s="133" t="s">
        <v>553</v>
      </c>
      <c r="D14" s="134" t="s">
        <v>543</v>
      </c>
      <c r="E14" s="1274"/>
      <c r="F14" s="149" t="s">
        <v>520</v>
      </c>
      <c r="G14" s="1276"/>
      <c r="H14" s="1278"/>
      <c r="I14" s="1257"/>
      <c r="J14" s="1270"/>
      <c r="K14" s="1268"/>
      <c r="L14" s="1270"/>
      <c r="M14" s="1270"/>
      <c r="N14" s="1257"/>
      <c r="O14" s="1270"/>
      <c r="P14" s="1272"/>
      <c r="Q14" s="1257"/>
      <c r="R14" s="1259"/>
    </row>
    <row r="15" spans="2:18" ht="15" customHeight="1">
      <c r="B15" s="1260" t="s">
        <v>554</v>
      </c>
      <c r="C15" s="133" t="s">
        <v>555</v>
      </c>
      <c r="D15" s="134" t="s">
        <v>556</v>
      </c>
      <c r="E15" s="1263">
        <f>131+2899</f>
        <v>3030</v>
      </c>
      <c r="F15" s="148" t="s">
        <v>520</v>
      </c>
      <c r="G15" s="1264" t="s">
        <v>557</v>
      </c>
      <c r="H15" s="1265" t="s">
        <v>531</v>
      </c>
      <c r="I15" s="1253" t="s">
        <v>558</v>
      </c>
      <c r="J15" s="1252" t="s">
        <v>559</v>
      </c>
      <c r="K15" s="1266" t="s">
        <v>537</v>
      </c>
      <c r="L15" s="1252" t="s">
        <v>560</v>
      </c>
      <c r="M15" s="1252" t="s">
        <v>26</v>
      </c>
      <c r="N15" s="1253" t="s">
        <v>561</v>
      </c>
      <c r="O15" s="1252" t="s">
        <v>26</v>
      </c>
      <c r="P15" s="1254" t="s">
        <v>562</v>
      </c>
      <c r="Q15" s="1253" t="s">
        <v>563</v>
      </c>
      <c r="R15" s="1255" t="s">
        <v>541</v>
      </c>
    </row>
    <row r="16" spans="2:18">
      <c r="B16" s="1261"/>
      <c r="C16" s="133" t="s">
        <v>564</v>
      </c>
      <c r="D16" s="134" t="s">
        <v>565</v>
      </c>
      <c r="E16" s="1263"/>
      <c r="F16" s="148" t="s">
        <v>520</v>
      </c>
      <c r="G16" s="1264"/>
      <c r="H16" s="1265"/>
      <c r="I16" s="1253"/>
      <c r="J16" s="1252"/>
      <c r="K16" s="1266"/>
      <c r="L16" s="1252"/>
      <c r="M16" s="1252"/>
      <c r="N16" s="1252"/>
      <c r="O16" s="1252"/>
      <c r="P16" s="1254"/>
      <c r="Q16" s="1253"/>
      <c r="R16" s="1255"/>
    </row>
    <row r="17" spans="1:22">
      <c r="B17" s="1262"/>
      <c r="C17" s="133" t="s">
        <v>566</v>
      </c>
      <c r="D17" s="134" t="s">
        <v>567</v>
      </c>
      <c r="E17" s="1263"/>
      <c r="F17" s="148" t="s">
        <v>520</v>
      </c>
      <c r="G17" s="1264"/>
      <c r="H17" s="1265"/>
      <c r="I17" s="1253"/>
      <c r="J17" s="1252"/>
      <c r="K17" s="1266"/>
      <c r="L17" s="1252"/>
      <c r="M17" s="1252"/>
      <c r="N17" s="1252"/>
      <c r="O17" s="1252"/>
      <c r="P17" s="1254"/>
      <c r="Q17" s="1253"/>
      <c r="R17" s="1255"/>
    </row>
    <row r="18" spans="1:22" ht="65.25" customHeight="1">
      <c r="B18" s="150" t="s">
        <v>568</v>
      </c>
      <c r="C18" s="151" t="s">
        <v>569</v>
      </c>
      <c r="D18" s="151" t="s">
        <v>137</v>
      </c>
      <c r="E18" s="152">
        <f>131+3399</f>
        <v>3530</v>
      </c>
      <c r="F18" s="153">
        <v>42474</v>
      </c>
      <c r="G18" s="154" t="s">
        <v>570</v>
      </c>
      <c r="H18" s="136" t="s">
        <v>531</v>
      </c>
      <c r="I18" s="154" t="s">
        <v>571</v>
      </c>
      <c r="J18" s="154" t="s">
        <v>572</v>
      </c>
      <c r="K18" s="154" t="s">
        <v>573</v>
      </c>
      <c r="L18" s="154" t="s">
        <v>574</v>
      </c>
      <c r="M18" s="154" t="s">
        <v>26</v>
      </c>
      <c r="N18" s="154" t="s">
        <v>575</v>
      </c>
      <c r="O18" s="154" t="s">
        <v>213</v>
      </c>
      <c r="P18" s="154" t="s">
        <v>576</v>
      </c>
      <c r="Q18" s="154" t="s">
        <v>577</v>
      </c>
      <c r="R18" s="154" t="s">
        <v>578</v>
      </c>
    </row>
    <row r="19" spans="1:22" ht="75" customHeight="1">
      <c r="B19" s="150" t="s">
        <v>579</v>
      </c>
      <c r="C19" s="151" t="s">
        <v>580</v>
      </c>
      <c r="D19" s="151" t="s">
        <v>137</v>
      </c>
      <c r="E19" s="152">
        <f>131+4699</f>
        <v>4830</v>
      </c>
      <c r="F19" s="153">
        <v>42478</v>
      </c>
      <c r="G19" s="154" t="s">
        <v>581</v>
      </c>
      <c r="H19" s="136" t="s">
        <v>531</v>
      </c>
      <c r="I19" s="154" t="s">
        <v>582</v>
      </c>
      <c r="J19" s="154" t="s">
        <v>583</v>
      </c>
      <c r="K19" s="154" t="s">
        <v>573</v>
      </c>
      <c r="L19" s="154" t="s">
        <v>584</v>
      </c>
      <c r="M19" s="154" t="s">
        <v>26</v>
      </c>
      <c r="N19" s="154" t="s">
        <v>585</v>
      </c>
      <c r="O19" s="154" t="s">
        <v>213</v>
      </c>
      <c r="P19" s="154" t="s">
        <v>586</v>
      </c>
      <c r="Q19" s="154" t="s">
        <v>587</v>
      </c>
      <c r="R19" s="154" t="s">
        <v>578</v>
      </c>
    </row>
    <row r="20" spans="1:22" s="155" customFormat="1" ht="75" customHeight="1"/>
    <row r="21" spans="1:22" s="124" customFormat="1" ht="13.5" customHeight="1">
      <c r="A21" s="120" t="s">
        <v>494</v>
      </c>
      <c r="B21" s="121"/>
      <c r="C21" s="121"/>
      <c r="D21" s="121"/>
      <c r="E21" s="121"/>
      <c r="F21" s="122"/>
      <c r="G21" s="122"/>
      <c r="H21" s="122"/>
      <c r="I21" s="122"/>
      <c r="J21" s="122"/>
      <c r="K21" s="122"/>
      <c r="L21" s="123"/>
      <c r="M21" s="123"/>
      <c r="N21" s="123"/>
      <c r="O21" s="123"/>
      <c r="P21" s="123"/>
      <c r="Q21" s="123"/>
      <c r="R21" s="123"/>
    </row>
    <row r="22" spans="1:22" s="124" customFormat="1" ht="13.5" customHeight="1">
      <c r="A22" s="121" t="s">
        <v>495</v>
      </c>
      <c r="B22" s="121"/>
      <c r="C22" s="121"/>
      <c r="D22" s="121"/>
      <c r="E22" s="121"/>
      <c r="F22" s="122"/>
      <c r="G22" s="122"/>
      <c r="H22" s="122"/>
      <c r="I22" s="122"/>
      <c r="J22" s="122"/>
      <c r="K22" s="122"/>
      <c r="L22" s="123"/>
      <c r="M22" s="123"/>
      <c r="N22" s="123"/>
      <c r="O22" s="123"/>
      <c r="P22" s="123"/>
      <c r="Q22" s="123"/>
      <c r="R22" s="123"/>
    </row>
    <row r="23" spans="1:22" s="124" customFormat="1" ht="13.5" customHeight="1">
      <c r="A23" s="121" t="s">
        <v>496</v>
      </c>
      <c r="B23" s="121"/>
      <c r="C23" s="121"/>
      <c r="D23" s="121"/>
      <c r="E23" s="121"/>
      <c r="F23" s="122"/>
      <c r="G23" s="122"/>
      <c r="H23" s="122"/>
      <c r="I23" s="122"/>
      <c r="J23" s="122"/>
      <c r="K23" s="122"/>
      <c r="L23" s="123"/>
      <c r="M23" s="123"/>
      <c r="N23" s="123"/>
      <c r="O23" s="123"/>
      <c r="P23" s="123"/>
      <c r="Q23" s="123"/>
      <c r="R23" s="123"/>
    </row>
    <row r="24" spans="1:22" s="124" customFormat="1" ht="13.5" customHeight="1">
      <c r="A24" s="121" t="s">
        <v>497</v>
      </c>
      <c r="B24" s="121"/>
      <c r="C24" s="121"/>
      <c r="D24" s="121"/>
      <c r="E24" s="121"/>
      <c r="F24" s="122"/>
      <c r="G24" s="122"/>
      <c r="H24" s="122"/>
      <c r="I24" s="122"/>
      <c r="J24" s="122"/>
      <c r="K24" s="122"/>
      <c r="L24" s="123"/>
      <c r="M24" s="123"/>
      <c r="N24" s="123"/>
      <c r="O24" s="123"/>
      <c r="P24" s="123"/>
      <c r="Q24" s="123"/>
      <c r="R24" s="123"/>
    </row>
    <row r="25" spans="1:22" s="124" customFormat="1" ht="13.5" customHeight="1">
      <c r="A25" s="121" t="s">
        <v>498</v>
      </c>
      <c r="B25" s="121"/>
      <c r="C25" s="121"/>
      <c r="D25" s="121"/>
      <c r="E25" s="121"/>
      <c r="F25" s="122"/>
      <c r="G25" s="122"/>
      <c r="H25" s="122"/>
      <c r="I25" s="122"/>
      <c r="J25" s="122"/>
      <c r="K25" s="122"/>
      <c r="L25" s="123"/>
      <c r="M25" s="123"/>
      <c r="N25" s="123"/>
      <c r="O25" s="123"/>
      <c r="P25" s="123"/>
      <c r="Q25" s="123"/>
      <c r="R25" s="123"/>
    </row>
    <row r="26" spans="1:22" s="124" customFormat="1" ht="13.5" customHeight="1">
      <c r="A26" s="121" t="s">
        <v>499</v>
      </c>
      <c r="B26" s="121"/>
      <c r="C26" s="121"/>
      <c r="D26" s="121"/>
      <c r="E26" s="121"/>
      <c r="F26" s="122"/>
      <c r="G26" s="122"/>
      <c r="H26" s="122"/>
      <c r="I26" s="122"/>
      <c r="J26" s="122"/>
      <c r="K26" s="122"/>
      <c r="L26" s="123"/>
      <c r="M26" s="123"/>
      <c r="N26" s="123"/>
      <c r="O26" s="123"/>
      <c r="P26" s="123"/>
      <c r="Q26" s="123"/>
      <c r="R26" s="123"/>
    </row>
    <row r="27" spans="1:22" s="124" customFormat="1" ht="13.5" customHeight="1">
      <c r="A27" s="121" t="s">
        <v>500</v>
      </c>
      <c r="B27" s="121"/>
      <c r="C27" s="121"/>
      <c r="D27" s="121"/>
      <c r="E27" s="121"/>
      <c r="F27" s="122"/>
      <c r="G27" s="122"/>
      <c r="H27" s="122"/>
      <c r="I27" s="122"/>
      <c r="J27" s="122"/>
      <c r="K27" s="122"/>
      <c r="L27" s="123"/>
      <c r="M27" s="123"/>
      <c r="N27" s="123"/>
      <c r="O27" s="123"/>
      <c r="P27" s="123"/>
      <c r="Q27" s="123"/>
      <c r="R27" s="123"/>
    </row>
    <row r="28" spans="1:22" s="124" customFormat="1" ht="13.5" customHeight="1">
      <c r="A28" s="121" t="s">
        <v>501</v>
      </c>
      <c r="B28" s="121"/>
      <c r="C28" s="121"/>
      <c r="D28" s="121"/>
      <c r="E28" s="121"/>
      <c r="F28" s="122"/>
      <c r="G28" s="122"/>
      <c r="H28" s="122"/>
      <c r="I28" s="122"/>
      <c r="J28" s="122"/>
      <c r="K28" s="122"/>
      <c r="L28" s="123"/>
      <c r="M28" s="123"/>
      <c r="N28" s="123"/>
      <c r="O28" s="123"/>
      <c r="P28" s="123"/>
      <c r="Q28" s="123"/>
      <c r="R28" s="123"/>
    </row>
    <row r="29" spans="1:22" s="124" customFormat="1" ht="13.5" customHeight="1">
      <c r="A29" s="121" t="s">
        <v>502</v>
      </c>
      <c r="B29" s="121"/>
      <c r="C29" s="121"/>
      <c r="D29" s="121"/>
      <c r="E29" s="121"/>
      <c r="F29" s="122"/>
      <c r="G29" s="122"/>
      <c r="H29" s="122"/>
      <c r="I29" s="122"/>
      <c r="J29" s="122"/>
      <c r="K29" s="122"/>
      <c r="L29" s="123"/>
      <c r="M29" s="123"/>
      <c r="N29" s="123"/>
      <c r="O29" s="123"/>
      <c r="P29" s="123"/>
      <c r="Q29" s="123"/>
      <c r="R29" s="123"/>
    </row>
    <row r="30" spans="1:22" s="124" customFormat="1" ht="13.5" customHeight="1">
      <c r="A30" s="121" t="s">
        <v>503</v>
      </c>
      <c r="B30" s="121"/>
      <c r="C30" s="121"/>
      <c r="D30" s="121"/>
      <c r="E30" s="121"/>
      <c r="F30" s="122"/>
      <c r="G30" s="122"/>
      <c r="H30" s="122"/>
      <c r="I30" s="122"/>
      <c r="J30" s="122"/>
      <c r="K30" s="122"/>
      <c r="L30" s="123"/>
      <c r="M30" s="123"/>
      <c r="N30" s="123"/>
      <c r="O30" s="123"/>
      <c r="P30" s="123"/>
      <c r="Q30" s="123"/>
      <c r="R30" s="123"/>
    </row>
    <row r="31" spans="1:22" s="124" customFormat="1" ht="13.5" customHeight="1">
      <c r="A31" s="121" t="s">
        <v>504</v>
      </c>
      <c r="B31" s="121"/>
      <c r="C31" s="121"/>
      <c r="D31" s="121"/>
      <c r="E31" s="121"/>
      <c r="F31" s="122"/>
      <c r="G31" s="123"/>
      <c r="H31" s="123"/>
      <c r="I31" s="123"/>
      <c r="J31" s="123"/>
      <c r="K31" s="123"/>
      <c r="L31" s="123"/>
      <c r="M31" s="123"/>
      <c r="N31" s="123"/>
      <c r="O31" s="123"/>
      <c r="P31" s="123"/>
      <c r="Q31" s="123"/>
      <c r="R31" s="123"/>
    </row>
    <row r="32" spans="1:22" s="167" customFormat="1">
      <c r="B32" s="156"/>
      <c r="C32" s="157"/>
      <c r="D32" s="158"/>
      <c r="E32" s="159"/>
      <c r="F32" s="159"/>
      <c r="G32" s="160"/>
      <c r="H32" s="160"/>
      <c r="I32" s="159"/>
      <c r="J32" s="161"/>
      <c r="K32" s="162"/>
      <c r="L32" s="163"/>
      <c r="M32" s="164"/>
      <c r="N32" s="164"/>
      <c r="O32" s="164"/>
      <c r="P32" s="164"/>
      <c r="Q32" s="163"/>
      <c r="R32" s="164"/>
      <c r="S32" s="163"/>
      <c r="T32" s="165"/>
      <c r="U32" s="163"/>
      <c r="V32" s="166"/>
    </row>
    <row r="33" spans="2:22" s="167" customFormat="1">
      <c r="B33" s="168"/>
      <c r="C33" s="157"/>
      <c r="D33" s="158"/>
      <c r="E33" s="159"/>
      <c r="F33" s="159"/>
      <c r="G33" s="160"/>
      <c r="H33" s="160"/>
      <c r="I33" s="159"/>
      <c r="J33" s="161"/>
      <c r="K33" s="162"/>
      <c r="L33" s="163"/>
      <c r="M33" s="164"/>
      <c r="N33" s="164"/>
      <c r="O33" s="164"/>
      <c r="P33" s="164"/>
      <c r="Q33" s="163"/>
      <c r="R33" s="164"/>
      <c r="S33" s="163"/>
      <c r="T33" s="165"/>
      <c r="U33" s="163"/>
      <c r="V33" s="166"/>
    </row>
    <row r="34" spans="2:22" s="167" customFormat="1">
      <c r="B34" s="163"/>
      <c r="C34" s="157"/>
      <c r="D34" s="158"/>
      <c r="E34" s="159"/>
      <c r="F34" s="159"/>
      <c r="G34" s="160"/>
      <c r="H34" s="160"/>
      <c r="I34" s="159"/>
      <c r="J34" s="161"/>
      <c r="K34" s="162"/>
      <c r="L34" s="163"/>
      <c r="M34" s="164"/>
      <c r="N34" s="164"/>
      <c r="O34" s="164"/>
      <c r="P34" s="164"/>
      <c r="Q34" s="163"/>
      <c r="R34" s="164"/>
      <c r="S34" s="163"/>
      <c r="T34" s="165"/>
      <c r="U34" s="163"/>
      <c r="V34" s="166"/>
    </row>
    <row r="35" spans="2:22" s="167" customFormat="1">
      <c r="B35" s="169"/>
      <c r="C35" s="155"/>
      <c r="D35" s="170"/>
      <c r="E35" s="159"/>
      <c r="F35" s="159"/>
      <c r="G35" s="160"/>
      <c r="H35" s="160"/>
      <c r="I35" s="159"/>
      <c r="J35" s="161"/>
      <c r="K35" s="162"/>
      <c r="L35" s="163"/>
      <c r="M35" s="164"/>
      <c r="N35" s="164"/>
      <c r="O35" s="164"/>
      <c r="P35" s="164"/>
      <c r="Q35" s="163"/>
      <c r="R35" s="164"/>
      <c r="S35" s="163"/>
      <c r="T35" s="165"/>
      <c r="U35" s="163"/>
      <c r="V35" s="166"/>
    </row>
    <row r="36" spans="2:22" s="155" customFormat="1"/>
  </sheetData>
  <mergeCells count="56">
    <mergeCell ref="P9:P10"/>
    <mergeCell ref="B9:B10"/>
    <mergeCell ref="E9:E10"/>
    <mergeCell ref="G9:G10"/>
    <mergeCell ref="H9:H10"/>
    <mergeCell ref="I9:I10"/>
    <mergeCell ref="J9:J10"/>
    <mergeCell ref="R11:R12"/>
    <mergeCell ref="Q9:Q10"/>
    <mergeCell ref="R9:R10"/>
    <mergeCell ref="B11:B12"/>
    <mergeCell ref="E11:E12"/>
    <mergeCell ref="G11:G12"/>
    <mergeCell ref="H11:H12"/>
    <mergeCell ref="I11:I12"/>
    <mergeCell ref="J11:J12"/>
    <mergeCell ref="K11:K12"/>
    <mergeCell ref="L11:L12"/>
    <mergeCell ref="K9:K10"/>
    <mergeCell ref="L9:L10"/>
    <mergeCell ref="M9:M10"/>
    <mergeCell ref="N9:N10"/>
    <mergeCell ref="O9:O10"/>
    <mergeCell ref="M11:M12"/>
    <mergeCell ref="N11:N12"/>
    <mergeCell ref="O11:O12"/>
    <mergeCell ref="P11:P12"/>
    <mergeCell ref="Q11:Q12"/>
    <mergeCell ref="P13:P14"/>
    <mergeCell ref="B13:B14"/>
    <mergeCell ref="E13:E14"/>
    <mergeCell ref="G13:G14"/>
    <mergeCell ref="H13:H14"/>
    <mergeCell ref="I13:I14"/>
    <mergeCell ref="J13:J14"/>
    <mergeCell ref="R15:R17"/>
    <mergeCell ref="Q13:Q14"/>
    <mergeCell ref="R13:R14"/>
    <mergeCell ref="B15:B17"/>
    <mergeCell ref="E15:E17"/>
    <mergeCell ref="G15:G17"/>
    <mergeCell ref="H15:H17"/>
    <mergeCell ref="I15:I17"/>
    <mergeCell ref="J15:J17"/>
    <mergeCell ref="K15:K17"/>
    <mergeCell ref="L15:L17"/>
    <mergeCell ref="K13:K14"/>
    <mergeCell ref="L13:L14"/>
    <mergeCell ref="M13:M14"/>
    <mergeCell ref="N13:N14"/>
    <mergeCell ref="O13:O14"/>
    <mergeCell ref="M15:M17"/>
    <mergeCell ref="N15:N17"/>
    <mergeCell ref="O15:O17"/>
    <mergeCell ref="P15:P17"/>
    <mergeCell ref="Q15:Q1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45"/>
  <sheetViews>
    <sheetView tabSelected="1" zoomScale="90" zoomScaleNormal="90" workbookViewId="0">
      <pane xSplit="3" ySplit="9" topLeftCell="D10" activePane="bottomRight" state="frozen"/>
      <selection pane="topRight" activeCell="D1" sqref="D1"/>
      <selection pane="bottomLeft" activeCell="A12" sqref="A12"/>
      <selection pane="bottomRight" activeCell="A10" sqref="A10:A12"/>
    </sheetView>
  </sheetViews>
  <sheetFormatPr defaultRowHeight="14.25"/>
  <cols>
    <col min="1" max="1" width="12.7109375" style="254" customWidth="1"/>
    <col min="2" max="2" width="14.28515625" style="254" customWidth="1"/>
    <col min="3" max="3" width="42.85546875" style="254" customWidth="1"/>
    <col min="4" max="4" width="62.7109375" style="254" customWidth="1"/>
    <col min="5" max="5" width="9.42578125" style="255" customWidth="1"/>
    <col min="6" max="6" width="14.28515625" style="255" customWidth="1"/>
    <col min="7" max="7" width="13.28515625" style="255" customWidth="1"/>
    <col min="8" max="8" width="72.5703125" style="254" customWidth="1"/>
    <col min="9" max="16384" width="9.140625" style="254"/>
  </cols>
  <sheetData>
    <row r="2" spans="1:8" ht="15">
      <c r="D2" s="749" t="s">
        <v>1111</v>
      </c>
    </row>
    <row r="3" spans="1:8" ht="10.5" customHeight="1">
      <c r="D3" s="749" t="s">
        <v>1112</v>
      </c>
    </row>
    <row r="4" spans="1:8" ht="10.5" customHeight="1"/>
    <row r="5" spans="1:8" ht="10.5" customHeight="1" thickBot="1"/>
    <row r="6" spans="1:8" s="257" customFormat="1" ht="15" customHeight="1">
      <c r="A6" s="1296" t="s">
        <v>632</v>
      </c>
      <c r="B6" s="1299" t="s">
        <v>707</v>
      </c>
      <c r="C6" s="1299" t="s">
        <v>708</v>
      </c>
      <c r="D6" s="1299" t="s">
        <v>709</v>
      </c>
      <c r="E6" s="258" t="s">
        <v>493</v>
      </c>
      <c r="F6" s="256"/>
      <c r="G6" s="256"/>
      <c r="H6" s="1286" t="s">
        <v>111</v>
      </c>
    </row>
    <row r="7" spans="1:8" s="257" customFormat="1" ht="12.75">
      <c r="A7" s="1297"/>
      <c r="B7" s="1300"/>
      <c r="C7" s="1300"/>
      <c r="D7" s="1300"/>
      <c r="E7" s="258" t="s">
        <v>1199</v>
      </c>
      <c r="F7" s="258" t="s">
        <v>1197</v>
      </c>
      <c r="G7" s="258" t="s">
        <v>1198</v>
      </c>
      <c r="H7" s="1287"/>
    </row>
    <row r="8" spans="1:8" s="257" customFormat="1" ht="15">
      <c r="A8" s="1298"/>
      <c r="B8" s="1301"/>
      <c r="C8" s="1301"/>
      <c r="D8" s="1301"/>
      <c r="E8" s="748" t="s">
        <v>638</v>
      </c>
      <c r="F8" s="259"/>
      <c r="G8" s="259"/>
      <c r="H8" s="648"/>
    </row>
    <row r="9" spans="1:8" ht="21.75" customHeight="1">
      <c r="A9" s="747" t="s">
        <v>710</v>
      </c>
      <c r="B9" s="260"/>
      <c r="C9" s="261"/>
      <c r="D9" s="261"/>
      <c r="E9" s="262"/>
      <c r="F9" s="649"/>
      <c r="G9" s="649"/>
      <c r="H9" s="650"/>
    </row>
    <row r="10" spans="1:8" s="257" customFormat="1" ht="35.25" customHeight="1">
      <c r="A10" s="1288" t="s">
        <v>711</v>
      </c>
      <c r="B10" s="241" t="s">
        <v>712</v>
      </c>
      <c r="C10" s="263" t="s">
        <v>713</v>
      </c>
      <c r="D10" s="263" t="s">
        <v>714</v>
      </c>
      <c r="E10" s="657">
        <f>57+1649</f>
        <v>1706</v>
      </c>
      <c r="F10" s="658"/>
      <c r="G10" s="658" t="s">
        <v>1203</v>
      </c>
      <c r="H10" s="659" t="s">
        <v>1204</v>
      </c>
    </row>
    <row r="11" spans="1:8" s="257" customFormat="1" ht="35.25" customHeight="1">
      <c r="A11" s="1288"/>
      <c r="B11" s="265" t="s">
        <v>715</v>
      </c>
      <c r="C11" s="266" t="s">
        <v>716</v>
      </c>
      <c r="D11" s="266" t="s">
        <v>714</v>
      </c>
      <c r="E11" s="660">
        <f>57+1649</f>
        <v>1706</v>
      </c>
      <c r="F11" s="661"/>
      <c r="G11" s="661" t="s">
        <v>1203</v>
      </c>
      <c r="H11" s="659" t="s">
        <v>1204</v>
      </c>
    </row>
    <row r="12" spans="1:8" s="257" customFormat="1" ht="31.5" customHeight="1" thickBot="1">
      <c r="A12" s="1289"/>
      <c r="B12" s="267" t="s">
        <v>717</v>
      </c>
      <c r="C12" s="268" t="s">
        <v>718</v>
      </c>
      <c r="D12" s="268" t="s">
        <v>719</v>
      </c>
      <c r="E12" s="269">
        <f>57+3499</f>
        <v>3556</v>
      </c>
      <c r="F12" s="663"/>
      <c r="G12" s="663" t="s">
        <v>1203</v>
      </c>
      <c r="H12" s="664"/>
    </row>
    <row r="13" spans="1:8" s="257" customFormat="1" ht="35.25" customHeight="1">
      <c r="A13" s="1290" t="s">
        <v>720</v>
      </c>
      <c r="B13" s="235" t="s">
        <v>721</v>
      </c>
      <c r="C13" s="271" t="s">
        <v>722</v>
      </c>
      <c r="D13" s="271" t="s">
        <v>723</v>
      </c>
      <c r="E13" s="665">
        <v>1500</v>
      </c>
      <c r="F13" s="651"/>
      <c r="G13" s="651" t="s">
        <v>1202</v>
      </c>
      <c r="H13" s="659"/>
    </row>
    <row r="14" spans="1:8" s="257" customFormat="1" ht="35.25" customHeight="1" thickBot="1">
      <c r="A14" s="1291"/>
      <c r="B14" s="242" t="s">
        <v>724</v>
      </c>
      <c r="C14" s="273" t="s">
        <v>725</v>
      </c>
      <c r="D14" s="273" t="s">
        <v>726</v>
      </c>
      <c r="E14" s="666">
        <f>57+1949</f>
        <v>2006</v>
      </c>
      <c r="F14" s="655"/>
      <c r="G14" s="656" t="s">
        <v>1202</v>
      </c>
      <c r="H14" s="667" t="s">
        <v>1204</v>
      </c>
    </row>
    <row r="15" spans="1:8" s="257" customFormat="1" ht="31.5" customHeight="1" thickBot="1">
      <c r="A15" s="275" t="s">
        <v>727</v>
      </c>
      <c r="B15" s="276" t="s">
        <v>728</v>
      </c>
      <c r="C15" s="277" t="s">
        <v>729</v>
      </c>
      <c r="D15" s="277" t="s">
        <v>730</v>
      </c>
      <c r="E15" s="278">
        <f>57+4299</f>
        <v>4356</v>
      </c>
      <c r="F15" s="668"/>
      <c r="G15" s="652" t="s">
        <v>1203</v>
      </c>
      <c r="H15" s="669"/>
    </row>
    <row r="16" spans="1:8" ht="21.75" customHeight="1" thickBot="1">
      <c r="A16" s="279" t="s">
        <v>731</v>
      </c>
      <c r="B16" s="280"/>
      <c r="C16" s="280"/>
      <c r="D16" s="280"/>
      <c r="E16" s="281"/>
      <c r="F16" s="281"/>
      <c r="G16" s="281"/>
      <c r="H16" s="670"/>
    </row>
    <row r="17" spans="1:8" s="257" customFormat="1" ht="30" customHeight="1">
      <c r="A17" s="1292" t="s">
        <v>1201</v>
      </c>
      <c r="B17" s="235" t="s">
        <v>1205</v>
      </c>
      <c r="C17" s="671" t="s">
        <v>1206</v>
      </c>
      <c r="D17" s="671" t="s">
        <v>1207</v>
      </c>
      <c r="E17" s="272">
        <f>57+1499</f>
        <v>1556</v>
      </c>
      <c r="F17" s="672"/>
      <c r="G17" s="673" t="s">
        <v>1202</v>
      </c>
      <c r="H17" s="674"/>
    </row>
    <row r="18" spans="1:8" s="257" customFormat="1" ht="30.75" customHeight="1">
      <c r="A18" s="1288"/>
      <c r="B18" s="675" t="s">
        <v>1208</v>
      </c>
      <c r="C18" s="238" t="s">
        <v>1209</v>
      </c>
      <c r="D18" s="238" t="s">
        <v>1210</v>
      </c>
      <c r="E18" s="676">
        <f>57+1599</f>
        <v>1656</v>
      </c>
      <c r="F18" s="677"/>
      <c r="G18" s="678" t="s">
        <v>1202</v>
      </c>
      <c r="H18" s="659"/>
    </row>
    <row r="19" spans="1:8" s="257" customFormat="1" ht="30.75" customHeight="1">
      <c r="A19" s="1288"/>
      <c r="B19" s="679" t="s">
        <v>1211</v>
      </c>
      <c r="C19" s="680" t="s">
        <v>1212</v>
      </c>
      <c r="D19" s="680" t="s">
        <v>1213</v>
      </c>
      <c r="E19" s="681">
        <f>57+2299</f>
        <v>2356</v>
      </c>
      <c r="F19" s="679"/>
      <c r="G19" s="679" t="s">
        <v>1202</v>
      </c>
      <c r="H19" s="682" t="s">
        <v>1214</v>
      </c>
    </row>
    <row r="20" spans="1:8" s="257" customFormat="1" ht="31.5" customHeight="1" thickBot="1">
      <c r="A20" s="1289"/>
      <c r="B20" s="242" t="s">
        <v>732</v>
      </c>
      <c r="C20" s="273" t="s">
        <v>733</v>
      </c>
      <c r="D20" s="273" t="s">
        <v>734</v>
      </c>
      <c r="E20" s="274">
        <f>57+2699</f>
        <v>2756</v>
      </c>
      <c r="F20" s="683"/>
      <c r="G20" s="656" t="s">
        <v>1203</v>
      </c>
      <c r="H20" s="684"/>
    </row>
    <row r="21" spans="1:8" s="257" customFormat="1" ht="31.5" customHeight="1" thickBot="1">
      <c r="A21" s="275" t="s">
        <v>735</v>
      </c>
      <c r="B21" s="276" t="s">
        <v>736</v>
      </c>
      <c r="C21" s="277" t="s">
        <v>737</v>
      </c>
      <c r="D21" s="277" t="s">
        <v>738</v>
      </c>
      <c r="E21" s="278">
        <f>57+3799</f>
        <v>3856</v>
      </c>
      <c r="F21" s="668"/>
      <c r="G21" s="652" t="s">
        <v>1203</v>
      </c>
      <c r="H21" s="662"/>
    </row>
    <row r="22" spans="1:8" s="257" customFormat="1" ht="34.5" customHeight="1">
      <c r="A22" s="1293" t="s">
        <v>739</v>
      </c>
      <c r="B22" s="235" t="s">
        <v>740</v>
      </c>
      <c r="C22" s="271" t="s">
        <v>741</v>
      </c>
      <c r="D22" s="271" t="s">
        <v>742</v>
      </c>
      <c r="E22" s="665">
        <f>57+2999</f>
        <v>3056</v>
      </c>
      <c r="F22" s="651"/>
      <c r="G22" s="651" t="s">
        <v>1203</v>
      </c>
      <c r="H22" s="685" t="s">
        <v>1215</v>
      </c>
    </row>
    <row r="23" spans="1:8" s="257" customFormat="1" ht="34.5" customHeight="1">
      <c r="A23" s="1294"/>
      <c r="B23" s="241" t="s">
        <v>743</v>
      </c>
      <c r="C23" s="263" t="s">
        <v>744</v>
      </c>
      <c r="D23" s="263" t="s">
        <v>745</v>
      </c>
      <c r="E23" s="264">
        <f>57+3699</f>
        <v>3756</v>
      </c>
      <c r="F23" s="658"/>
      <c r="G23" s="658" t="s">
        <v>1203</v>
      </c>
      <c r="H23" s="686"/>
    </row>
    <row r="24" spans="1:8" s="257" customFormat="1" ht="34.5" customHeight="1">
      <c r="A24" s="1294"/>
      <c r="B24" s="241" t="s">
        <v>746</v>
      </c>
      <c r="C24" s="263" t="s">
        <v>747</v>
      </c>
      <c r="D24" s="263" t="s">
        <v>748</v>
      </c>
      <c r="E24" s="264">
        <f>57+3999</f>
        <v>4056</v>
      </c>
      <c r="F24" s="658"/>
      <c r="G24" s="658" t="s">
        <v>1203</v>
      </c>
      <c r="H24" s="687"/>
    </row>
    <row r="25" spans="1:8" s="257" customFormat="1" ht="34.5" customHeight="1">
      <c r="A25" s="1294"/>
      <c r="B25" s="241" t="s">
        <v>749</v>
      </c>
      <c r="C25" s="263" t="s">
        <v>750</v>
      </c>
      <c r="D25" s="263" t="s">
        <v>751</v>
      </c>
      <c r="E25" s="264">
        <f>57+4899</f>
        <v>4956</v>
      </c>
      <c r="F25" s="658"/>
      <c r="G25" s="658" t="s">
        <v>1203</v>
      </c>
      <c r="H25" s="688"/>
    </row>
    <row r="26" spans="1:8" s="257" customFormat="1" ht="34.5" customHeight="1" thickBot="1">
      <c r="A26" s="1295"/>
      <c r="B26" s="242" t="s">
        <v>752</v>
      </c>
      <c r="C26" s="273" t="s">
        <v>753</v>
      </c>
      <c r="D26" s="273" t="s">
        <v>754</v>
      </c>
      <c r="E26" s="274">
        <f>57+5999</f>
        <v>6056</v>
      </c>
      <c r="F26" s="654"/>
      <c r="G26" s="654" t="s">
        <v>1203</v>
      </c>
      <c r="H26" s="689"/>
    </row>
    <row r="27" spans="1:8" ht="21.75" customHeight="1" thickBot="1">
      <c r="A27" s="282" t="s">
        <v>755</v>
      </c>
      <c r="B27" s="283"/>
      <c r="C27" s="283"/>
      <c r="D27" s="283"/>
      <c r="E27" s="284"/>
      <c r="F27" s="284"/>
      <c r="G27" s="284"/>
      <c r="H27" s="690"/>
    </row>
    <row r="28" spans="1:8" s="257" customFormat="1" ht="38.25" customHeight="1">
      <c r="A28" s="270" t="s">
        <v>756</v>
      </c>
      <c r="B28" s="246" t="s">
        <v>757</v>
      </c>
      <c r="C28" s="285" t="s">
        <v>758</v>
      </c>
      <c r="D28" s="285" t="s">
        <v>759</v>
      </c>
      <c r="E28" s="286">
        <v>359.00080000000003</v>
      </c>
      <c r="F28" s="652"/>
      <c r="G28" s="652" t="s">
        <v>1203</v>
      </c>
      <c r="H28" s="691"/>
    </row>
    <row r="29" spans="1:8" s="257" customFormat="1" ht="39" customHeight="1">
      <c r="A29" s="1284" t="s">
        <v>761</v>
      </c>
      <c r="B29" s="692" t="s">
        <v>1216</v>
      </c>
      <c r="C29" s="693" t="s">
        <v>1217</v>
      </c>
      <c r="D29" s="693" t="s">
        <v>762</v>
      </c>
      <c r="E29" s="679">
        <v>550</v>
      </c>
      <c r="F29" s="694"/>
      <c r="G29" s="694" t="s">
        <v>1203</v>
      </c>
      <c r="H29" s="695" t="s">
        <v>1214</v>
      </c>
    </row>
    <row r="30" spans="1:8" s="257" customFormat="1" ht="30" customHeight="1">
      <c r="A30" s="1284"/>
      <c r="B30" s="692" t="s">
        <v>1218</v>
      </c>
      <c r="C30" s="693" t="s">
        <v>1219</v>
      </c>
      <c r="D30" s="693" t="s">
        <v>760</v>
      </c>
      <c r="E30" s="679">
        <v>669</v>
      </c>
      <c r="F30" s="694"/>
      <c r="G30" s="694" t="s">
        <v>1203</v>
      </c>
      <c r="H30" s="695" t="s">
        <v>1214</v>
      </c>
    </row>
    <row r="31" spans="1:8" s="257" customFormat="1" ht="30" customHeight="1">
      <c r="A31" s="1284"/>
      <c r="B31" s="692" t="s">
        <v>1220</v>
      </c>
      <c r="C31" s="693" t="s">
        <v>1221</v>
      </c>
      <c r="D31" s="693" t="s">
        <v>763</v>
      </c>
      <c r="E31" s="679">
        <v>939.00000000000045</v>
      </c>
      <c r="F31" s="694"/>
      <c r="G31" s="694" t="s">
        <v>1203</v>
      </c>
      <c r="H31" s="695" t="s">
        <v>1214</v>
      </c>
    </row>
    <row r="32" spans="1:8" s="257" customFormat="1" ht="30" customHeight="1" thickBot="1">
      <c r="A32" s="1285"/>
      <c r="B32" s="696" t="s">
        <v>1222</v>
      </c>
      <c r="C32" s="697" t="s">
        <v>1223</v>
      </c>
      <c r="D32" s="697" t="s">
        <v>764</v>
      </c>
      <c r="E32" s="696">
        <v>1118.9999999999995</v>
      </c>
      <c r="F32" s="698"/>
      <c r="G32" s="698" t="s">
        <v>1203</v>
      </c>
      <c r="H32" s="699" t="s">
        <v>1214</v>
      </c>
    </row>
    <row r="35" spans="1:18" s="124" customFormat="1" ht="13.5" customHeight="1">
      <c r="A35" s="120" t="s">
        <v>494</v>
      </c>
      <c r="B35" s="121"/>
      <c r="C35" s="121"/>
      <c r="D35" s="121"/>
      <c r="E35" s="121"/>
      <c r="F35" s="122"/>
      <c r="G35" s="122"/>
      <c r="H35" s="122"/>
      <c r="I35" s="122"/>
      <c r="J35" s="122"/>
      <c r="K35" s="122"/>
      <c r="L35" s="123"/>
      <c r="M35" s="123"/>
      <c r="N35" s="123"/>
      <c r="O35" s="123"/>
      <c r="P35" s="123"/>
      <c r="Q35" s="123"/>
      <c r="R35" s="123"/>
    </row>
    <row r="36" spans="1:18" s="124" customFormat="1" ht="13.5" customHeight="1">
      <c r="A36" s="121" t="s">
        <v>495</v>
      </c>
      <c r="B36" s="121"/>
      <c r="C36" s="121"/>
      <c r="D36" s="121"/>
      <c r="E36" s="121"/>
      <c r="F36" s="122"/>
      <c r="G36" s="122"/>
      <c r="H36" s="122"/>
      <c r="I36" s="122"/>
      <c r="J36" s="122"/>
      <c r="K36" s="122"/>
      <c r="L36" s="123"/>
      <c r="M36" s="123"/>
      <c r="N36" s="123"/>
      <c r="O36" s="123"/>
      <c r="P36" s="123"/>
      <c r="Q36" s="123"/>
      <c r="R36" s="123"/>
    </row>
    <row r="37" spans="1:18" s="124" customFormat="1" ht="13.5" customHeight="1">
      <c r="A37" s="121" t="s">
        <v>496</v>
      </c>
      <c r="B37" s="121"/>
      <c r="C37" s="121"/>
      <c r="D37" s="121"/>
      <c r="E37" s="121"/>
      <c r="F37" s="122"/>
      <c r="G37" s="122"/>
      <c r="H37" s="122"/>
      <c r="I37" s="122"/>
      <c r="J37" s="122"/>
      <c r="K37" s="122"/>
      <c r="L37" s="123"/>
      <c r="M37" s="123"/>
      <c r="N37" s="123"/>
      <c r="O37" s="123"/>
      <c r="P37" s="123"/>
      <c r="Q37" s="123"/>
      <c r="R37" s="123"/>
    </row>
    <row r="38" spans="1:18" s="124" customFormat="1" ht="13.5" customHeight="1">
      <c r="A38" s="121" t="s">
        <v>497</v>
      </c>
      <c r="B38" s="121"/>
      <c r="C38" s="121"/>
      <c r="D38" s="121"/>
      <c r="E38" s="121"/>
      <c r="F38" s="122"/>
      <c r="G38" s="122"/>
      <c r="H38" s="122"/>
      <c r="I38" s="122"/>
      <c r="J38" s="122"/>
      <c r="K38" s="122"/>
      <c r="L38" s="123"/>
      <c r="M38" s="123"/>
      <c r="N38" s="123"/>
      <c r="O38" s="123"/>
      <c r="P38" s="123"/>
      <c r="Q38" s="123"/>
      <c r="R38" s="123"/>
    </row>
    <row r="39" spans="1:18" s="124" customFormat="1" ht="13.5" customHeight="1">
      <c r="A39" s="121" t="s">
        <v>498</v>
      </c>
      <c r="B39" s="121"/>
      <c r="C39" s="121"/>
      <c r="D39" s="121"/>
      <c r="E39" s="121"/>
      <c r="F39" s="122"/>
      <c r="G39" s="122"/>
      <c r="H39" s="122"/>
      <c r="I39" s="122"/>
      <c r="J39" s="122"/>
      <c r="K39" s="122"/>
      <c r="L39" s="123"/>
      <c r="M39" s="123"/>
      <c r="N39" s="123"/>
      <c r="O39" s="123"/>
      <c r="P39" s="123"/>
      <c r="Q39" s="123"/>
      <c r="R39" s="123"/>
    </row>
    <row r="40" spans="1:18" s="124" customFormat="1" ht="13.5" customHeight="1">
      <c r="A40" s="121" t="s">
        <v>1254</v>
      </c>
      <c r="B40" s="121"/>
      <c r="C40" s="121"/>
      <c r="D40" s="121"/>
      <c r="E40" s="121"/>
      <c r="F40" s="122"/>
      <c r="G40" s="122"/>
      <c r="H40" s="122"/>
      <c r="I40" s="122"/>
      <c r="J40" s="122"/>
      <c r="K40" s="122"/>
      <c r="L40" s="123"/>
      <c r="M40" s="123"/>
      <c r="N40" s="123"/>
      <c r="O40" s="123"/>
      <c r="P40" s="123"/>
      <c r="Q40" s="123"/>
      <c r="R40" s="123"/>
    </row>
    <row r="41" spans="1:18" s="124" customFormat="1" ht="13.5" customHeight="1">
      <c r="A41" s="121" t="s">
        <v>500</v>
      </c>
      <c r="B41" s="121"/>
      <c r="C41" s="121"/>
      <c r="D41" s="121"/>
      <c r="E41" s="121"/>
      <c r="F41" s="122"/>
      <c r="G41" s="122"/>
      <c r="H41" s="122"/>
      <c r="I41" s="122"/>
      <c r="J41" s="122"/>
      <c r="K41" s="122"/>
      <c r="L41" s="123"/>
      <c r="M41" s="123"/>
      <c r="N41" s="123"/>
      <c r="O41" s="123"/>
      <c r="P41" s="123"/>
      <c r="Q41" s="123"/>
      <c r="R41" s="123"/>
    </row>
    <row r="42" spans="1:18" s="124" customFormat="1" ht="13.5" customHeight="1">
      <c r="A42" s="121" t="s">
        <v>501</v>
      </c>
      <c r="B42" s="121"/>
      <c r="C42" s="121"/>
      <c r="D42" s="121"/>
      <c r="E42" s="121"/>
      <c r="F42" s="122"/>
      <c r="G42" s="122"/>
      <c r="H42" s="122"/>
      <c r="I42" s="122"/>
      <c r="J42" s="122"/>
      <c r="K42" s="122"/>
      <c r="L42" s="123"/>
      <c r="M42" s="123"/>
      <c r="N42" s="123"/>
      <c r="O42" s="123"/>
      <c r="P42" s="123"/>
      <c r="Q42" s="123"/>
      <c r="R42" s="123"/>
    </row>
    <row r="43" spans="1:18" s="124" customFormat="1" ht="13.5" customHeight="1">
      <c r="A43" s="121" t="s">
        <v>502</v>
      </c>
      <c r="B43" s="121"/>
      <c r="C43" s="121"/>
      <c r="D43" s="121"/>
      <c r="E43" s="121"/>
      <c r="F43" s="122"/>
      <c r="G43" s="122"/>
      <c r="H43" s="122"/>
      <c r="I43" s="122"/>
      <c r="J43" s="122"/>
      <c r="K43" s="122"/>
      <c r="L43" s="123"/>
      <c r="M43" s="123"/>
      <c r="N43" s="123"/>
      <c r="O43" s="123"/>
      <c r="P43" s="123"/>
      <c r="Q43" s="123"/>
      <c r="R43" s="123"/>
    </row>
    <row r="44" spans="1:18" s="124" customFormat="1" ht="13.5" customHeight="1">
      <c r="A44" s="121" t="s">
        <v>503</v>
      </c>
      <c r="B44" s="121"/>
      <c r="C44" s="121"/>
      <c r="D44" s="121"/>
      <c r="E44" s="121"/>
      <c r="F44" s="122"/>
      <c r="G44" s="122"/>
      <c r="H44" s="122"/>
      <c r="I44" s="122"/>
      <c r="J44" s="122"/>
      <c r="K44" s="122"/>
      <c r="L44" s="123"/>
      <c r="M44" s="123"/>
      <c r="N44" s="123"/>
      <c r="O44" s="123"/>
      <c r="P44" s="123"/>
      <c r="Q44" s="123"/>
      <c r="R44" s="123"/>
    </row>
    <row r="45" spans="1:18" s="124" customFormat="1" ht="13.5" customHeight="1">
      <c r="A45" s="121" t="s">
        <v>504</v>
      </c>
      <c r="B45" s="121"/>
      <c r="C45" s="121"/>
      <c r="D45" s="121"/>
      <c r="E45" s="121"/>
      <c r="F45" s="122"/>
      <c r="G45" s="123"/>
      <c r="H45" s="123"/>
      <c r="I45" s="123"/>
      <c r="J45" s="123"/>
      <c r="K45" s="123"/>
      <c r="L45" s="123"/>
      <c r="M45" s="123"/>
      <c r="N45" s="123"/>
      <c r="O45" s="123"/>
      <c r="P45" s="123"/>
      <c r="Q45" s="123"/>
      <c r="R45" s="123"/>
    </row>
  </sheetData>
  <mergeCells count="10">
    <mergeCell ref="A29:A32"/>
    <mergeCell ref="H6:H7"/>
    <mergeCell ref="A10:A12"/>
    <mergeCell ref="A13:A14"/>
    <mergeCell ref="A17:A20"/>
    <mergeCell ref="A22:A26"/>
    <mergeCell ref="A6:A8"/>
    <mergeCell ref="B6:B8"/>
    <mergeCell ref="C6:C8"/>
    <mergeCell ref="D6:D8"/>
  </mergeCells>
  <pageMargins left="0.17" right="0.17" top="0.17" bottom="0.16" header="0.17" footer="0.16"/>
  <pageSetup paperSize="9" scale="6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topLeftCell="C4" zoomScale="96" zoomScaleNormal="96" workbookViewId="0">
      <selection activeCell="D11" sqref="D11:D13"/>
    </sheetView>
  </sheetViews>
  <sheetFormatPr defaultRowHeight="12.75"/>
  <cols>
    <col min="1" max="1" width="24.5703125" style="199" customWidth="1"/>
    <col min="2" max="2" width="14.28515625" style="199" customWidth="1"/>
    <col min="3" max="3" width="29.5703125" style="198" customWidth="1"/>
    <col min="4" max="4" width="88.140625" style="200" customWidth="1"/>
    <col min="5" max="5" width="22.28515625" style="253" customWidth="1"/>
    <col min="6" max="6" width="11.140625" style="253" customWidth="1"/>
    <col min="7" max="7" width="17.7109375" style="199" bestFit="1" customWidth="1"/>
    <col min="8" max="8" width="86.7109375" style="700" customWidth="1"/>
    <col min="9" max="16384" width="9.140625" style="198"/>
  </cols>
  <sheetData>
    <row r="1" spans="1:8" ht="15">
      <c r="C1" s="743" t="s">
        <v>1111</v>
      </c>
    </row>
    <row r="2" spans="1:8" ht="21" customHeight="1">
      <c r="C2" s="744" t="s">
        <v>1112</v>
      </c>
    </row>
    <row r="3" spans="1:8" ht="18.75" customHeight="1" thickBot="1">
      <c r="E3" s="199"/>
      <c r="F3" s="201"/>
    </row>
    <row r="4" spans="1:8" s="203" customFormat="1" ht="15" customHeight="1">
      <c r="A4" s="1302" t="s">
        <v>632</v>
      </c>
      <c r="B4" s="1304" t="s">
        <v>633</v>
      </c>
      <c r="C4" s="1307" t="s">
        <v>634</v>
      </c>
      <c r="D4" s="1310" t="s">
        <v>635</v>
      </c>
      <c r="E4" s="1307" t="s">
        <v>636</v>
      </c>
      <c r="F4" s="202"/>
      <c r="G4" s="202"/>
      <c r="H4" s="1328" t="s">
        <v>1224</v>
      </c>
    </row>
    <row r="5" spans="1:8" s="203" customFormat="1">
      <c r="A5" s="1303"/>
      <c r="B5" s="1305"/>
      <c r="C5" s="1308"/>
      <c r="D5" s="1311"/>
      <c r="E5" s="1308"/>
      <c r="F5" s="204" t="s">
        <v>493</v>
      </c>
      <c r="G5" s="204" t="s">
        <v>1198</v>
      </c>
      <c r="H5" s="1329"/>
    </row>
    <row r="6" spans="1:8" s="203" customFormat="1">
      <c r="A6" s="1303"/>
      <c r="B6" s="1306"/>
      <c r="C6" s="1309"/>
      <c r="D6" s="1312"/>
      <c r="E6" s="1309"/>
      <c r="F6" s="205" t="s">
        <v>1199</v>
      </c>
      <c r="G6" s="205"/>
      <c r="H6" s="1330"/>
    </row>
    <row r="7" spans="1:8" ht="21.75" customHeight="1">
      <c r="A7" s="206" t="s">
        <v>637</v>
      </c>
      <c r="B7" s="207"/>
      <c r="C7" s="208"/>
      <c r="D7" s="209"/>
      <c r="E7" s="210"/>
      <c r="F7" s="211" t="s">
        <v>638</v>
      </c>
      <c r="G7" s="208"/>
      <c r="H7" s="701"/>
    </row>
    <row r="8" spans="1:8" s="213" customFormat="1" ht="16.5" customHeight="1">
      <c r="A8" s="1313"/>
      <c r="B8" s="704" t="s">
        <v>1229</v>
      </c>
      <c r="C8" s="705" t="s">
        <v>1230</v>
      </c>
      <c r="D8" s="1322" t="s">
        <v>1251</v>
      </c>
      <c r="E8" s="217" t="s">
        <v>639</v>
      </c>
      <c r="F8" s="1318">
        <f t="shared" ref="F8" si="0">131+1498.84</f>
        <v>1629.84</v>
      </c>
      <c r="G8" s="702" t="s">
        <v>1225</v>
      </c>
      <c r="H8" s="695" t="s">
        <v>1226</v>
      </c>
    </row>
    <row r="9" spans="1:8" s="213" customFormat="1" ht="16.5" customHeight="1">
      <c r="A9" s="1313"/>
      <c r="B9" s="704" t="s">
        <v>1231</v>
      </c>
      <c r="C9" s="705" t="s">
        <v>1232</v>
      </c>
      <c r="D9" s="1322"/>
      <c r="E9" s="217" t="s">
        <v>640</v>
      </c>
      <c r="F9" s="1319"/>
      <c r="G9" s="702" t="s">
        <v>1225</v>
      </c>
      <c r="H9" s="695" t="s">
        <v>1226</v>
      </c>
    </row>
    <row r="10" spans="1:8" s="213" customFormat="1" ht="16.5" customHeight="1">
      <c r="A10" s="1313"/>
      <c r="B10" s="704" t="s">
        <v>1233</v>
      </c>
      <c r="C10" s="705" t="s">
        <v>1234</v>
      </c>
      <c r="D10" s="1323"/>
      <c r="E10" s="217" t="s">
        <v>1227</v>
      </c>
      <c r="F10" s="1320"/>
      <c r="G10" s="702" t="s">
        <v>1225</v>
      </c>
      <c r="H10" s="695" t="s">
        <v>1226</v>
      </c>
    </row>
    <row r="11" spans="1:8" s="213" customFormat="1" ht="16.5" customHeight="1">
      <c r="A11" s="1313"/>
      <c r="B11" s="214" t="s">
        <v>642</v>
      </c>
      <c r="C11" s="215" t="s">
        <v>643</v>
      </c>
      <c r="D11" s="1332" t="s">
        <v>644</v>
      </c>
      <c r="E11" s="212" t="s">
        <v>639</v>
      </c>
      <c r="F11" s="1324">
        <f>131+1999.16</f>
        <v>2130.16</v>
      </c>
      <c r="G11" s="706" t="s">
        <v>1235</v>
      </c>
      <c r="H11" s="686"/>
    </row>
    <row r="12" spans="1:8" s="213" customFormat="1" ht="16.5" customHeight="1">
      <c r="A12" s="1313"/>
      <c r="B12" s="214" t="s">
        <v>645</v>
      </c>
      <c r="C12" s="215" t="s">
        <v>646</v>
      </c>
      <c r="D12" s="1333"/>
      <c r="E12" s="212" t="s">
        <v>640</v>
      </c>
      <c r="F12" s="1331"/>
      <c r="G12" s="706" t="s">
        <v>1235</v>
      </c>
      <c r="H12" s="686"/>
    </row>
    <row r="13" spans="1:8" s="213" customFormat="1" ht="16.5" customHeight="1">
      <c r="A13" s="1313"/>
      <c r="B13" s="214" t="s">
        <v>647</v>
      </c>
      <c r="C13" s="215" t="s">
        <v>648</v>
      </c>
      <c r="D13" s="1334"/>
      <c r="E13" s="212" t="s">
        <v>641</v>
      </c>
      <c r="F13" s="1325"/>
      <c r="G13" s="706" t="s">
        <v>1235</v>
      </c>
      <c r="H13" s="686"/>
    </row>
    <row r="14" spans="1:8" s="213" customFormat="1" ht="15" customHeight="1">
      <c r="A14" s="1313"/>
      <c r="B14" s="704" t="s">
        <v>1236</v>
      </c>
      <c r="C14" s="705" t="s">
        <v>1237</v>
      </c>
      <c r="D14" s="1321" t="s">
        <v>1252</v>
      </c>
      <c r="E14" s="217" t="s">
        <v>639</v>
      </c>
      <c r="F14" s="1318">
        <f>131+1599</f>
        <v>1730</v>
      </c>
      <c r="G14" s="702" t="s">
        <v>1225</v>
      </c>
      <c r="H14" s="695" t="s">
        <v>1226</v>
      </c>
    </row>
    <row r="15" spans="1:8" s="213" customFormat="1" ht="15" customHeight="1">
      <c r="A15" s="1313"/>
      <c r="B15" s="704" t="s">
        <v>1238</v>
      </c>
      <c r="C15" s="705" t="s">
        <v>1239</v>
      </c>
      <c r="D15" s="1322"/>
      <c r="E15" s="217" t="s">
        <v>640</v>
      </c>
      <c r="F15" s="1319"/>
      <c r="G15" s="702" t="s">
        <v>1225</v>
      </c>
      <c r="H15" s="695" t="s">
        <v>1226</v>
      </c>
    </row>
    <row r="16" spans="1:8" s="213" customFormat="1" ht="15" customHeight="1">
      <c r="A16" s="1313"/>
      <c r="B16" s="704" t="s">
        <v>1240</v>
      </c>
      <c r="C16" s="705" t="s">
        <v>1241</v>
      </c>
      <c r="D16" s="1323"/>
      <c r="E16" s="217" t="s">
        <v>1227</v>
      </c>
      <c r="F16" s="1320"/>
      <c r="G16" s="702" t="s">
        <v>1225</v>
      </c>
      <c r="H16" s="695" t="s">
        <v>1226</v>
      </c>
    </row>
    <row r="17" spans="1:8" s="213" customFormat="1" ht="20.25" customHeight="1">
      <c r="A17" s="1313"/>
      <c r="B17" s="214" t="s">
        <v>649</v>
      </c>
      <c r="C17" s="215" t="s">
        <v>650</v>
      </c>
      <c r="D17" s="1326" t="s">
        <v>651</v>
      </c>
      <c r="E17" s="212" t="s">
        <v>639</v>
      </c>
      <c r="F17" s="1324">
        <f>131+1798.82</f>
        <v>1929.82</v>
      </c>
      <c r="G17" s="706" t="s">
        <v>1225</v>
      </c>
      <c r="H17" s="686"/>
    </row>
    <row r="18" spans="1:8" s="213" customFormat="1" ht="17.25" customHeight="1">
      <c r="A18" s="1313"/>
      <c r="B18" s="214" t="s">
        <v>652</v>
      </c>
      <c r="C18" s="215" t="s">
        <v>653</v>
      </c>
      <c r="D18" s="1327"/>
      <c r="E18" s="212" t="s">
        <v>640</v>
      </c>
      <c r="F18" s="1325"/>
      <c r="G18" s="706" t="s">
        <v>1225</v>
      </c>
      <c r="H18" s="686"/>
    </row>
    <row r="19" spans="1:8" s="213" customFormat="1" ht="15" customHeight="1">
      <c r="A19" s="1313"/>
      <c r="B19" s="218" t="s">
        <v>654</v>
      </c>
      <c r="C19" s="219" t="s">
        <v>655</v>
      </c>
      <c r="D19" s="1335" t="s">
        <v>656</v>
      </c>
      <c r="E19" s="216" t="s">
        <v>639</v>
      </c>
      <c r="F19" s="1338">
        <f t="shared" ref="F19" si="1">131+1999.16</f>
        <v>2130.16</v>
      </c>
      <c r="G19" s="703" t="s">
        <v>1235</v>
      </c>
      <c r="H19" s="686" t="s">
        <v>1228</v>
      </c>
    </row>
    <row r="20" spans="1:8" s="213" customFormat="1" ht="15" customHeight="1">
      <c r="A20" s="1313"/>
      <c r="B20" s="218" t="s">
        <v>657</v>
      </c>
      <c r="C20" s="219" t="s">
        <v>658</v>
      </c>
      <c r="D20" s="1336"/>
      <c r="E20" s="216" t="s">
        <v>640</v>
      </c>
      <c r="F20" s="1339"/>
      <c r="G20" s="703" t="s">
        <v>1235</v>
      </c>
      <c r="H20" s="686" t="s">
        <v>1228</v>
      </c>
    </row>
    <row r="21" spans="1:8" s="213" customFormat="1" ht="15" customHeight="1" thickBot="1">
      <c r="A21" s="1314"/>
      <c r="B21" s="707" t="s">
        <v>659</v>
      </c>
      <c r="C21" s="708" t="s">
        <v>660</v>
      </c>
      <c r="D21" s="1337"/>
      <c r="E21" s="709" t="s">
        <v>641</v>
      </c>
      <c r="F21" s="1340"/>
      <c r="G21" s="710" t="s">
        <v>1235</v>
      </c>
      <c r="H21" s="669" t="s">
        <v>1228</v>
      </c>
    </row>
    <row r="22" spans="1:8" ht="21.75" customHeight="1">
      <c r="A22" s="1315" t="s">
        <v>684</v>
      </c>
      <c r="B22" s="233" t="s">
        <v>664</v>
      </c>
      <c r="C22" s="671" t="s">
        <v>665</v>
      </c>
      <c r="D22" s="671" t="s">
        <v>666</v>
      </c>
      <c r="E22" s="711" t="s">
        <v>667</v>
      </c>
      <c r="F22" s="711">
        <f>131+3499.06</f>
        <v>3630.06</v>
      </c>
      <c r="G22" s="712" t="s">
        <v>1235</v>
      </c>
      <c r="H22" s="713" t="s">
        <v>1242</v>
      </c>
    </row>
    <row r="23" spans="1:8" ht="21.75" customHeight="1" thickBot="1">
      <c r="A23" s="1316"/>
      <c r="B23" s="222" t="s">
        <v>668</v>
      </c>
      <c r="C23" s="224" t="s">
        <v>669</v>
      </c>
      <c r="D23" s="224" t="s">
        <v>670</v>
      </c>
      <c r="E23" s="225" t="s">
        <v>667</v>
      </c>
      <c r="F23" s="225">
        <f>131+4198.66</f>
        <v>4329.66</v>
      </c>
      <c r="G23" s="714" t="s">
        <v>1235</v>
      </c>
      <c r="H23" s="715" t="s">
        <v>1242</v>
      </c>
    </row>
    <row r="24" spans="1:8" ht="21.75" customHeight="1">
      <c r="A24" s="1293" t="s">
        <v>671</v>
      </c>
      <c r="B24" s="716" t="s">
        <v>672</v>
      </c>
      <c r="C24" s="717" t="s">
        <v>673</v>
      </c>
      <c r="D24" s="718" t="s">
        <v>674</v>
      </c>
      <c r="E24" s="719" t="s">
        <v>661</v>
      </c>
      <c r="F24" s="719">
        <f>131+2899.1</f>
        <v>3030.1</v>
      </c>
      <c r="G24" s="720" t="s">
        <v>1243</v>
      </c>
      <c r="H24" s="721" t="s">
        <v>1244</v>
      </c>
    </row>
    <row r="25" spans="1:8" ht="21.75" customHeight="1">
      <c r="A25" s="1294"/>
      <c r="B25" s="220" t="s">
        <v>675</v>
      </c>
      <c r="C25" s="226" t="s">
        <v>676</v>
      </c>
      <c r="D25" s="227" t="s">
        <v>677</v>
      </c>
      <c r="E25" s="221" t="s">
        <v>661</v>
      </c>
      <c r="F25" s="221">
        <f>131+3298.72</f>
        <v>3429.72</v>
      </c>
      <c r="G25" s="706" t="s">
        <v>1243</v>
      </c>
      <c r="H25" s="721" t="s">
        <v>1245</v>
      </c>
    </row>
    <row r="26" spans="1:8" ht="21.75" customHeight="1">
      <c r="A26" s="1294"/>
      <c r="B26" s="220" t="s">
        <v>678</v>
      </c>
      <c r="C26" s="226" t="s">
        <v>679</v>
      </c>
      <c r="D26" s="227" t="s">
        <v>680</v>
      </c>
      <c r="E26" s="221" t="s">
        <v>661</v>
      </c>
      <c r="F26" s="221">
        <f>131+4698.98</f>
        <v>4829.9799999999996</v>
      </c>
      <c r="G26" s="706" t="s">
        <v>1243</v>
      </c>
      <c r="H26" s="721" t="s">
        <v>1246</v>
      </c>
    </row>
    <row r="27" spans="1:8" ht="21.75" customHeight="1" thickBot="1">
      <c r="A27" s="1295"/>
      <c r="B27" s="222" t="s">
        <v>681</v>
      </c>
      <c r="C27" s="224" t="s">
        <v>682</v>
      </c>
      <c r="D27" s="224" t="s">
        <v>1253</v>
      </c>
      <c r="E27" s="225" t="s">
        <v>661</v>
      </c>
      <c r="F27" s="225">
        <f>131+4998.96</f>
        <v>5129.96</v>
      </c>
      <c r="G27" s="242" t="s">
        <v>1243</v>
      </c>
      <c r="H27" s="722" t="s">
        <v>1246</v>
      </c>
    </row>
    <row r="28" spans="1:8" ht="21.75" customHeight="1" thickBot="1">
      <c r="A28" s="228" t="s">
        <v>683</v>
      </c>
      <c r="B28" s="229"/>
      <c r="C28" s="230"/>
      <c r="D28" s="231"/>
      <c r="E28" s="232"/>
      <c r="F28" s="232"/>
      <c r="G28" s="232"/>
      <c r="H28" s="723"/>
    </row>
    <row r="29" spans="1:8" ht="24" customHeight="1">
      <c r="A29" s="1293" t="s">
        <v>684</v>
      </c>
      <c r="B29" s="233" t="s">
        <v>685</v>
      </c>
      <c r="C29" s="234" t="s">
        <v>686</v>
      </c>
      <c r="D29" s="1341" t="s">
        <v>687</v>
      </c>
      <c r="E29" s="235" t="s">
        <v>662</v>
      </c>
      <c r="F29" s="1343">
        <f>131+1399.2</f>
        <v>1530.2</v>
      </c>
      <c r="G29" s="235" t="s">
        <v>1247</v>
      </c>
      <c r="H29" s="653"/>
    </row>
    <row r="30" spans="1:8" ht="24" customHeight="1">
      <c r="A30" s="1294"/>
      <c r="B30" s="236" t="s">
        <v>688</v>
      </c>
      <c r="C30" s="237" t="s">
        <v>689</v>
      </c>
      <c r="D30" s="1342"/>
      <c r="E30" s="239" t="s">
        <v>663</v>
      </c>
      <c r="F30" s="1325"/>
      <c r="G30" s="239" t="s">
        <v>1247</v>
      </c>
      <c r="H30" s="662"/>
    </row>
    <row r="31" spans="1:8" ht="23.25" customHeight="1">
      <c r="A31" s="240"/>
      <c r="B31" s="220" t="s">
        <v>690</v>
      </c>
      <c r="C31" s="226" t="s">
        <v>691</v>
      </c>
      <c r="D31" s="1345" t="s">
        <v>692</v>
      </c>
      <c r="E31" s="241" t="s">
        <v>663</v>
      </c>
      <c r="F31" s="1324">
        <f>131+1798.82</f>
        <v>1929.82</v>
      </c>
      <c r="G31" s="241" t="s">
        <v>1247</v>
      </c>
      <c r="H31" s="724"/>
    </row>
    <row r="32" spans="1:8" ht="23.25" customHeight="1" thickBot="1">
      <c r="A32" s="240"/>
      <c r="B32" s="222" t="s">
        <v>693</v>
      </c>
      <c r="C32" s="223" t="s">
        <v>694</v>
      </c>
      <c r="D32" s="1346"/>
      <c r="E32" s="242" t="s">
        <v>695</v>
      </c>
      <c r="F32" s="1344"/>
      <c r="G32" s="242" t="s">
        <v>1247</v>
      </c>
      <c r="H32" s="725"/>
    </row>
    <row r="33" spans="1:8" ht="27" customHeight="1">
      <c r="A33" s="1317" t="s">
        <v>696</v>
      </c>
      <c r="B33" s="243" t="s">
        <v>697</v>
      </c>
      <c r="C33" s="244" t="s">
        <v>698</v>
      </c>
      <c r="D33" s="245" t="s">
        <v>699</v>
      </c>
      <c r="E33" s="246" t="s">
        <v>661</v>
      </c>
      <c r="F33" s="247">
        <f>131+4698.98</f>
        <v>4829.9799999999996</v>
      </c>
      <c r="G33" s="246" t="s">
        <v>1248</v>
      </c>
      <c r="H33" s="726" t="s">
        <v>1249</v>
      </c>
    </row>
    <row r="34" spans="1:8" ht="27" customHeight="1">
      <c r="A34" s="1315"/>
      <c r="B34" s="248" t="s">
        <v>700</v>
      </c>
      <c r="C34" s="249" t="s">
        <v>701</v>
      </c>
      <c r="D34" s="250" t="s">
        <v>702</v>
      </c>
      <c r="E34" s="251" t="s">
        <v>661</v>
      </c>
      <c r="F34" s="252">
        <f>131+4998.96</f>
        <v>5129.96</v>
      </c>
      <c r="G34" s="251" t="s">
        <v>1248</v>
      </c>
      <c r="H34" s="727" t="s">
        <v>1250</v>
      </c>
    </row>
    <row r="35" spans="1:8" ht="27" customHeight="1" thickBot="1">
      <c r="A35" s="1316"/>
      <c r="B35" s="222" t="s">
        <v>703</v>
      </c>
      <c r="C35" s="223" t="s">
        <v>704</v>
      </c>
      <c r="D35" s="224" t="s">
        <v>705</v>
      </c>
      <c r="E35" s="242" t="s">
        <v>706</v>
      </c>
      <c r="F35" s="225">
        <f>131+5998.54</f>
        <v>6129.54</v>
      </c>
      <c r="G35" s="242" t="s">
        <v>1248</v>
      </c>
      <c r="H35" s="722" t="s">
        <v>1250</v>
      </c>
    </row>
    <row r="38" spans="1:8">
      <c r="A38" s="728"/>
    </row>
    <row r="39" spans="1:8" ht="15" customHeight="1">
      <c r="A39" s="729"/>
      <c r="B39" s="729"/>
      <c r="C39" s="729"/>
      <c r="D39" s="730"/>
    </row>
    <row r="55" spans="1:18" s="124" customFormat="1" ht="15.75">
      <c r="A55" s="120" t="s">
        <v>494</v>
      </c>
      <c r="B55" s="121"/>
      <c r="C55" s="121"/>
      <c r="D55" s="121"/>
      <c r="E55" s="121"/>
      <c r="F55" s="122"/>
      <c r="G55" s="122"/>
      <c r="H55" s="122"/>
      <c r="I55" s="122"/>
      <c r="J55" s="122"/>
      <c r="K55" s="122"/>
      <c r="L55" s="123"/>
      <c r="M55" s="123"/>
      <c r="N55" s="123"/>
      <c r="O55" s="123"/>
      <c r="P55" s="123"/>
      <c r="Q55" s="123"/>
      <c r="R55" s="123"/>
    </row>
    <row r="56" spans="1:18" s="124" customFormat="1" ht="15.75">
      <c r="A56" s="121" t="s">
        <v>495</v>
      </c>
      <c r="B56" s="121"/>
      <c r="C56" s="121"/>
      <c r="D56" s="121"/>
      <c r="E56" s="121"/>
      <c r="F56" s="122"/>
      <c r="G56" s="122"/>
      <c r="H56" s="122"/>
      <c r="I56" s="122"/>
      <c r="J56" s="122"/>
      <c r="K56" s="122"/>
      <c r="L56" s="123"/>
      <c r="M56" s="123"/>
      <c r="N56" s="123"/>
      <c r="O56" s="123"/>
      <c r="P56" s="123"/>
      <c r="Q56" s="123"/>
      <c r="R56" s="123"/>
    </row>
    <row r="57" spans="1:18" s="124" customFormat="1" ht="15.75">
      <c r="A57" s="121" t="s">
        <v>496</v>
      </c>
      <c r="B57" s="121"/>
      <c r="C57" s="121"/>
      <c r="D57" s="121"/>
      <c r="E57" s="121"/>
      <c r="F57" s="122"/>
      <c r="G57" s="122"/>
      <c r="H57" s="122"/>
      <c r="I57" s="122"/>
      <c r="J57" s="122"/>
      <c r="K57" s="122"/>
      <c r="L57" s="123"/>
      <c r="M57" s="123"/>
      <c r="N57" s="123"/>
      <c r="O57" s="123"/>
      <c r="P57" s="123"/>
      <c r="Q57" s="123"/>
      <c r="R57" s="123"/>
    </row>
    <row r="58" spans="1:18" s="124" customFormat="1" ht="15.75">
      <c r="A58" s="121" t="s">
        <v>497</v>
      </c>
      <c r="B58" s="121"/>
      <c r="C58" s="121"/>
      <c r="D58" s="121"/>
      <c r="E58" s="121"/>
      <c r="F58" s="122"/>
      <c r="G58" s="122"/>
      <c r="H58" s="122"/>
      <c r="I58" s="122"/>
      <c r="J58" s="122"/>
      <c r="K58" s="122"/>
      <c r="L58" s="123"/>
      <c r="M58" s="123"/>
      <c r="N58" s="123"/>
      <c r="O58" s="123"/>
      <c r="P58" s="123"/>
      <c r="Q58" s="123"/>
      <c r="R58" s="123"/>
    </row>
    <row r="59" spans="1:18" s="124" customFormat="1" ht="15.75">
      <c r="A59" s="121" t="s">
        <v>498</v>
      </c>
      <c r="B59" s="121"/>
      <c r="C59" s="121"/>
      <c r="D59" s="121"/>
      <c r="E59" s="121"/>
      <c r="F59" s="122"/>
      <c r="G59" s="122"/>
      <c r="H59" s="122"/>
      <c r="I59" s="122"/>
      <c r="J59" s="122"/>
      <c r="K59" s="122"/>
      <c r="L59" s="123"/>
      <c r="M59" s="123"/>
      <c r="N59" s="123"/>
      <c r="O59" s="123"/>
      <c r="P59" s="123"/>
      <c r="Q59" s="123"/>
      <c r="R59" s="123"/>
    </row>
    <row r="60" spans="1:18" s="124" customFormat="1" ht="15.75">
      <c r="A60" s="121" t="s">
        <v>499</v>
      </c>
      <c r="B60" s="121"/>
      <c r="C60" s="121"/>
      <c r="D60" s="121"/>
      <c r="E60" s="121"/>
      <c r="F60" s="122"/>
      <c r="G60" s="122"/>
      <c r="H60" s="122"/>
      <c r="I60" s="122"/>
      <c r="J60" s="122"/>
      <c r="K60" s="122"/>
      <c r="L60" s="123"/>
      <c r="M60" s="123"/>
      <c r="N60" s="123"/>
      <c r="O60" s="123"/>
      <c r="P60" s="123"/>
      <c r="Q60" s="123"/>
      <c r="R60" s="123"/>
    </row>
    <row r="61" spans="1:18" s="124" customFormat="1" ht="15.75">
      <c r="A61" s="121" t="s">
        <v>500</v>
      </c>
      <c r="B61" s="121"/>
      <c r="C61" s="121"/>
      <c r="D61" s="121"/>
      <c r="E61" s="121"/>
      <c r="F61" s="122"/>
      <c r="G61" s="122"/>
      <c r="H61" s="122"/>
      <c r="I61" s="122"/>
      <c r="J61" s="122"/>
      <c r="K61" s="122"/>
      <c r="L61" s="123"/>
      <c r="M61" s="123"/>
      <c r="N61" s="123"/>
      <c r="O61" s="123"/>
      <c r="P61" s="123"/>
      <c r="Q61" s="123"/>
      <c r="R61" s="123"/>
    </row>
    <row r="62" spans="1:18" s="124" customFormat="1" ht="15.75">
      <c r="A62" s="121" t="s">
        <v>501</v>
      </c>
      <c r="B62" s="121"/>
      <c r="C62" s="121"/>
      <c r="D62" s="121"/>
      <c r="E62" s="121"/>
      <c r="F62" s="122"/>
      <c r="G62" s="122"/>
      <c r="H62" s="122"/>
      <c r="I62" s="122"/>
      <c r="J62" s="122"/>
      <c r="K62" s="122"/>
      <c r="L62" s="123"/>
      <c r="M62" s="123"/>
      <c r="N62" s="123"/>
      <c r="O62" s="123"/>
      <c r="P62" s="123"/>
      <c r="Q62" s="123"/>
      <c r="R62" s="123"/>
    </row>
    <row r="63" spans="1:18" s="124" customFormat="1" ht="15.75">
      <c r="A63" s="121" t="s">
        <v>502</v>
      </c>
      <c r="B63" s="121"/>
      <c r="C63" s="121"/>
      <c r="D63" s="121"/>
      <c r="E63" s="121"/>
      <c r="F63" s="122"/>
      <c r="G63" s="122"/>
      <c r="H63" s="122"/>
      <c r="I63" s="122"/>
      <c r="J63" s="122"/>
      <c r="K63" s="122"/>
      <c r="L63" s="123"/>
      <c r="M63" s="123"/>
      <c r="N63" s="123"/>
      <c r="O63" s="123"/>
      <c r="P63" s="123"/>
      <c r="Q63" s="123"/>
      <c r="R63" s="123"/>
    </row>
    <row r="64" spans="1:18" s="124" customFormat="1" ht="15.75">
      <c r="A64" s="121" t="s">
        <v>503</v>
      </c>
      <c r="B64" s="121"/>
      <c r="C64" s="121"/>
      <c r="D64" s="121"/>
      <c r="E64" s="121"/>
      <c r="F64" s="122"/>
      <c r="G64" s="122"/>
      <c r="H64" s="122"/>
      <c r="I64" s="122"/>
      <c r="J64" s="122"/>
      <c r="K64" s="122"/>
      <c r="L64" s="123"/>
      <c r="M64" s="123"/>
      <c r="N64" s="123"/>
      <c r="O64" s="123"/>
      <c r="P64" s="123"/>
      <c r="Q64" s="123"/>
      <c r="R64" s="123"/>
    </row>
    <row r="65" spans="1:14" s="124" customFormat="1" ht="15.75">
      <c r="A65" s="121" t="s">
        <v>504</v>
      </c>
      <c r="B65" s="121"/>
      <c r="C65" s="121"/>
      <c r="D65" s="121"/>
      <c r="E65" s="121"/>
      <c r="F65" s="122"/>
      <c r="G65" s="123"/>
      <c r="H65" s="123"/>
      <c r="I65" s="123"/>
      <c r="J65" s="123"/>
      <c r="K65" s="123"/>
      <c r="L65" s="123"/>
      <c r="M65" s="123"/>
      <c r="N65" s="123"/>
    </row>
  </sheetData>
  <mergeCells count="25">
    <mergeCell ref="D19:D21"/>
    <mergeCell ref="F19:F21"/>
    <mergeCell ref="D29:D30"/>
    <mergeCell ref="F29:F30"/>
    <mergeCell ref="F31:F32"/>
    <mergeCell ref="D31:D32"/>
    <mergeCell ref="F14:F16"/>
    <mergeCell ref="D14:D16"/>
    <mergeCell ref="F17:F18"/>
    <mergeCell ref="D17:D18"/>
    <mergeCell ref="H4:H6"/>
    <mergeCell ref="F8:F10"/>
    <mergeCell ref="F11:F13"/>
    <mergeCell ref="D8:D10"/>
    <mergeCell ref="D11:D13"/>
    <mergeCell ref="A8:A21"/>
    <mergeCell ref="A22:A23"/>
    <mergeCell ref="A24:A27"/>
    <mergeCell ref="A29:A30"/>
    <mergeCell ref="A33:A35"/>
    <mergeCell ref="A4:A6"/>
    <mergeCell ref="B4:B6"/>
    <mergeCell ref="C4:C6"/>
    <mergeCell ref="D4:D6"/>
    <mergeCell ref="E4:E6"/>
  </mergeCells>
  <pageMargins left="0.2" right="0.17" top="0.17" bottom="0.16" header="0.17" footer="0.18"/>
  <pageSetup paperSize="9" scale="4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zoomScaleNormal="100" workbookViewId="0">
      <selection activeCell="E35" sqref="E35"/>
    </sheetView>
  </sheetViews>
  <sheetFormatPr defaultRowHeight="15"/>
  <cols>
    <col min="4" max="4" width="10.140625" bestFit="1" customWidth="1"/>
    <col min="8" max="8" width="9.28515625" bestFit="1" customWidth="1"/>
    <col min="18" max="18" width="9.28515625" bestFit="1" customWidth="1"/>
  </cols>
  <sheetData>
    <row r="1" spans="1:19" ht="67.5" customHeight="1"/>
    <row r="2" spans="1:19" s="835" customFormat="1">
      <c r="A2" s="1362" t="s">
        <v>767</v>
      </c>
      <c r="B2" s="1364" t="s">
        <v>2</v>
      </c>
      <c r="C2" s="1364" t="s">
        <v>768</v>
      </c>
      <c r="D2" s="834"/>
      <c r="E2" s="1366" t="s">
        <v>709</v>
      </c>
      <c r="F2" s="1367"/>
      <c r="G2" s="1367"/>
      <c r="H2" s="1367"/>
      <c r="I2" s="1367"/>
      <c r="J2" s="1367"/>
      <c r="K2" s="1367"/>
      <c r="L2" s="1367"/>
      <c r="M2" s="1367"/>
      <c r="N2" s="1367"/>
      <c r="O2" s="1367"/>
      <c r="P2" s="1367"/>
      <c r="Q2" s="1367"/>
      <c r="R2" s="1367"/>
      <c r="S2" s="1368"/>
    </row>
    <row r="3" spans="1:19" s="835" customFormat="1" ht="28.5" customHeight="1">
      <c r="A3" s="1424"/>
      <c r="B3" s="1392"/>
      <c r="C3" s="1392"/>
      <c r="D3" s="836" t="s">
        <v>862</v>
      </c>
      <c r="E3" s="837" t="s">
        <v>6</v>
      </c>
      <c r="F3" s="837" t="s">
        <v>769</v>
      </c>
      <c r="G3" s="838" t="s">
        <v>770</v>
      </c>
      <c r="H3" s="839" t="s">
        <v>771</v>
      </c>
      <c r="I3" s="837" t="s">
        <v>8</v>
      </c>
      <c r="J3" s="840" t="s">
        <v>9</v>
      </c>
      <c r="K3" s="841" t="s">
        <v>772</v>
      </c>
      <c r="L3" s="841" t="s">
        <v>592</v>
      </c>
      <c r="M3" s="841" t="s">
        <v>773</v>
      </c>
      <c r="N3" s="841" t="s">
        <v>594</v>
      </c>
      <c r="O3" s="841" t="s">
        <v>774</v>
      </c>
      <c r="P3" s="841" t="s">
        <v>775</v>
      </c>
      <c r="Q3" s="841" t="s">
        <v>13</v>
      </c>
      <c r="R3" s="841" t="s">
        <v>14</v>
      </c>
      <c r="S3" s="841" t="s">
        <v>776</v>
      </c>
    </row>
    <row r="4" spans="1:19" s="835" customFormat="1">
      <c r="A4" s="1425" t="s">
        <v>777</v>
      </c>
      <c r="B4" s="1426"/>
      <c r="C4" s="1426"/>
      <c r="D4" s="842"/>
      <c r="E4" s="843"/>
      <c r="F4" s="843"/>
      <c r="G4" s="843"/>
      <c r="H4" s="844"/>
      <c r="I4" s="845"/>
      <c r="J4" s="843"/>
      <c r="K4" s="843"/>
      <c r="L4" s="843"/>
      <c r="M4" s="843"/>
      <c r="N4" s="843"/>
      <c r="O4" s="843"/>
      <c r="P4" s="843"/>
      <c r="Q4" s="843"/>
      <c r="R4" s="843"/>
      <c r="S4" s="846"/>
    </row>
    <row r="5" spans="1:19" s="835" customFormat="1" ht="44.25" customHeight="1">
      <c r="A5" s="847" t="s">
        <v>778</v>
      </c>
      <c r="B5" s="848" t="s">
        <v>779</v>
      </c>
      <c r="C5" s="849" t="s">
        <v>780</v>
      </c>
      <c r="D5" s="850">
        <f>57+3599</f>
        <v>3656</v>
      </c>
      <c r="E5" s="851" t="s">
        <v>781</v>
      </c>
      <c r="F5" s="852" t="s">
        <v>782</v>
      </c>
      <c r="G5" s="853" t="s">
        <v>1258</v>
      </c>
      <c r="H5" s="854">
        <v>1</v>
      </c>
      <c r="I5" s="855" t="s">
        <v>784</v>
      </c>
      <c r="J5" s="855" t="s">
        <v>785</v>
      </c>
      <c r="K5" s="856" t="s">
        <v>786</v>
      </c>
      <c r="L5" s="857" t="s">
        <v>787</v>
      </c>
      <c r="M5" s="858" t="s">
        <v>788</v>
      </c>
      <c r="N5" s="856" t="s">
        <v>789</v>
      </c>
      <c r="O5" s="859" t="s">
        <v>782</v>
      </c>
      <c r="P5" s="856" t="s">
        <v>790</v>
      </c>
      <c r="Q5" s="860" t="s">
        <v>791</v>
      </c>
      <c r="R5" s="861">
        <v>3</v>
      </c>
      <c r="S5" s="862" t="s">
        <v>792</v>
      </c>
    </row>
    <row r="6" spans="1:19" s="864" customFormat="1" ht="44.25" customHeight="1">
      <c r="A6" s="1403" t="s">
        <v>793</v>
      </c>
      <c r="B6" s="1427" t="s">
        <v>794</v>
      </c>
      <c r="C6" s="863" t="s">
        <v>795</v>
      </c>
      <c r="D6" s="1429">
        <f>57+2499</f>
        <v>2556</v>
      </c>
      <c r="E6" s="1401" t="s">
        <v>796</v>
      </c>
      <c r="F6" s="1401" t="s">
        <v>782</v>
      </c>
      <c r="G6" s="1420" t="s">
        <v>1258</v>
      </c>
      <c r="H6" s="1409">
        <v>1</v>
      </c>
      <c r="I6" s="1395" t="s">
        <v>784</v>
      </c>
      <c r="J6" s="1395" t="s">
        <v>797</v>
      </c>
      <c r="K6" s="1395" t="s">
        <v>786</v>
      </c>
      <c r="L6" s="1411" t="s">
        <v>798</v>
      </c>
      <c r="M6" s="1415" t="s">
        <v>799</v>
      </c>
      <c r="N6" s="1413" t="s">
        <v>800</v>
      </c>
      <c r="O6" s="1393" t="s">
        <v>782</v>
      </c>
      <c r="P6" s="1395" t="s">
        <v>801</v>
      </c>
      <c r="Q6" s="1397" t="s">
        <v>802</v>
      </c>
      <c r="R6" s="1399">
        <v>3</v>
      </c>
      <c r="S6" s="1401" t="s">
        <v>803</v>
      </c>
    </row>
    <row r="7" spans="1:19" s="864" customFormat="1" ht="44.25" customHeight="1">
      <c r="A7" s="1375"/>
      <c r="B7" s="1428"/>
      <c r="C7" s="865" t="s">
        <v>1259</v>
      </c>
      <c r="D7" s="1430"/>
      <c r="E7" s="1404"/>
      <c r="F7" s="1404"/>
      <c r="G7" s="1421"/>
      <c r="H7" s="1422"/>
      <c r="I7" s="1417"/>
      <c r="J7" s="1417"/>
      <c r="K7" s="1417"/>
      <c r="L7" s="1423"/>
      <c r="M7" s="1416"/>
      <c r="N7" s="1414"/>
      <c r="O7" s="1394"/>
      <c r="P7" s="1417"/>
      <c r="Q7" s="1418"/>
      <c r="R7" s="1419"/>
      <c r="S7" s="1404"/>
    </row>
    <row r="8" spans="1:19" s="864" customFormat="1" ht="44.25" customHeight="1">
      <c r="A8" s="1375"/>
      <c r="B8" s="1405" t="s">
        <v>1452</v>
      </c>
      <c r="C8" s="866" t="s">
        <v>807</v>
      </c>
      <c r="D8" s="867">
        <f>57+1443</f>
        <v>1500</v>
      </c>
      <c r="E8" s="1401" t="s">
        <v>808</v>
      </c>
      <c r="F8" s="1407" t="s">
        <v>782</v>
      </c>
      <c r="G8" s="868" t="s">
        <v>1261</v>
      </c>
      <c r="H8" s="1409" t="s">
        <v>809</v>
      </c>
      <c r="I8" s="1395" t="s">
        <v>810</v>
      </c>
      <c r="J8" s="1395" t="s">
        <v>811</v>
      </c>
      <c r="K8" s="1395" t="s">
        <v>812</v>
      </c>
      <c r="L8" s="1411" t="s">
        <v>798</v>
      </c>
      <c r="M8" s="869" t="s">
        <v>813</v>
      </c>
      <c r="N8" s="1413" t="s">
        <v>800</v>
      </c>
      <c r="O8" s="1393" t="s">
        <v>782</v>
      </c>
      <c r="P8" s="1395" t="s">
        <v>814</v>
      </c>
      <c r="Q8" s="1397" t="s">
        <v>802</v>
      </c>
      <c r="R8" s="1399">
        <v>1</v>
      </c>
      <c r="S8" s="1401" t="s">
        <v>815</v>
      </c>
    </row>
    <row r="9" spans="1:19" s="864" customFormat="1" ht="44.25" customHeight="1">
      <c r="A9" s="1376"/>
      <c r="B9" s="1406"/>
      <c r="C9" s="870" t="s">
        <v>1262</v>
      </c>
      <c r="D9" s="871">
        <f>57+1543</f>
        <v>1600</v>
      </c>
      <c r="E9" s="1402"/>
      <c r="F9" s="1408"/>
      <c r="G9" s="872" t="s">
        <v>1263</v>
      </c>
      <c r="H9" s="1410"/>
      <c r="I9" s="1396"/>
      <c r="J9" s="1396"/>
      <c r="K9" s="1396"/>
      <c r="L9" s="1412"/>
      <c r="M9" s="873"/>
      <c r="N9" s="1414"/>
      <c r="O9" s="1394"/>
      <c r="P9" s="1396"/>
      <c r="Q9" s="1398"/>
      <c r="R9" s="1400"/>
      <c r="S9" s="1402"/>
    </row>
    <row r="10" spans="1:19" s="864" customFormat="1" ht="44.25" customHeight="1">
      <c r="A10" s="1403" t="s">
        <v>816</v>
      </c>
      <c r="B10" s="1384" t="s">
        <v>817</v>
      </c>
      <c r="C10" s="874" t="s">
        <v>818</v>
      </c>
      <c r="D10" s="875">
        <f>57+1999</f>
        <v>2056</v>
      </c>
      <c r="E10" s="876" t="s">
        <v>819</v>
      </c>
      <c r="F10" s="877" t="s">
        <v>782</v>
      </c>
      <c r="G10" s="878" t="s">
        <v>1263</v>
      </c>
      <c r="H10" s="879" t="s">
        <v>820</v>
      </c>
      <c r="I10" s="880" t="s">
        <v>784</v>
      </c>
      <c r="J10" s="880" t="s">
        <v>811</v>
      </c>
      <c r="K10" s="881" t="s">
        <v>812</v>
      </c>
      <c r="L10" s="882" t="s">
        <v>798</v>
      </c>
      <c r="M10" s="883" t="s">
        <v>813</v>
      </c>
      <c r="N10" s="884" t="s">
        <v>800</v>
      </c>
      <c r="O10" s="885" t="s">
        <v>782</v>
      </c>
      <c r="P10" s="881" t="s">
        <v>782</v>
      </c>
      <c r="Q10" s="886" t="s">
        <v>791</v>
      </c>
      <c r="R10" s="887">
        <v>1</v>
      </c>
      <c r="S10" s="888" t="s">
        <v>821</v>
      </c>
    </row>
    <row r="11" spans="1:19" s="864" customFormat="1" ht="44.25" customHeight="1">
      <c r="A11" s="1375"/>
      <c r="B11" s="1377"/>
      <c r="C11" s="889" t="s">
        <v>822</v>
      </c>
      <c r="D11" s="875">
        <f>57+1799</f>
        <v>1856</v>
      </c>
      <c r="E11" s="890" t="s">
        <v>808</v>
      </c>
      <c r="F11" s="877" t="s">
        <v>782</v>
      </c>
      <c r="G11" s="891" t="s">
        <v>1263</v>
      </c>
      <c r="H11" s="879" t="s">
        <v>809</v>
      </c>
      <c r="I11" s="880" t="s">
        <v>784</v>
      </c>
      <c r="J11" s="880" t="s">
        <v>811</v>
      </c>
      <c r="K11" s="881" t="s">
        <v>812</v>
      </c>
      <c r="L11" s="882" t="s">
        <v>798</v>
      </c>
      <c r="M11" s="883" t="s">
        <v>813</v>
      </c>
      <c r="N11" s="884" t="s">
        <v>800</v>
      </c>
      <c r="O11" s="885" t="s">
        <v>782</v>
      </c>
      <c r="P11" s="881" t="s">
        <v>823</v>
      </c>
      <c r="Q11" s="886" t="s">
        <v>791</v>
      </c>
      <c r="R11" s="887">
        <v>1</v>
      </c>
      <c r="S11" s="888" t="s">
        <v>821</v>
      </c>
    </row>
    <row r="12" spans="1:19" s="864" customFormat="1" ht="44.25" customHeight="1">
      <c r="A12" s="1376"/>
      <c r="B12" s="848" t="s">
        <v>825</v>
      </c>
      <c r="C12" s="874" t="s">
        <v>824</v>
      </c>
      <c r="D12" s="875">
        <f>57+2099</f>
        <v>2156</v>
      </c>
      <c r="E12" s="890" t="s">
        <v>796</v>
      </c>
      <c r="F12" s="877" t="s">
        <v>782</v>
      </c>
      <c r="G12" s="891" t="s">
        <v>1263</v>
      </c>
      <c r="H12" s="879" t="s">
        <v>809</v>
      </c>
      <c r="I12" s="880" t="s">
        <v>784</v>
      </c>
      <c r="J12" s="880" t="s">
        <v>811</v>
      </c>
      <c r="K12" s="881" t="s">
        <v>812</v>
      </c>
      <c r="L12" s="882" t="s">
        <v>798</v>
      </c>
      <c r="M12" s="883" t="s">
        <v>813</v>
      </c>
      <c r="N12" s="884" t="s">
        <v>800</v>
      </c>
      <c r="O12" s="885" t="s">
        <v>782</v>
      </c>
      <c r="P12" s="881" t="s">
        <v>823</v>
      </c>
      <c r="Q12" s="886" t="s">
        <v>791</v>
      </c>
      <c r="R12" s="887">
        <v>1</v>
      </c>
      <c r="S12" s="888" t="s">
        <v>815</v>
      </c>
    </row>
    <row r="13" spans="1:19" s="835" customFormat="1" ht="45.75" customHeight="1">
      <c r="A13" s="1387" t="s">
        <v>826</v>
      </c>
      <c r="B13" s="892" t="s">
        <v>1453</v>
      </c>
      <c r="C13" s="893" t="s">
        <v>1454</v>
      </c>
      <c r="D13" s="850">
        <f>57+2399</f>
        <v>2456</v>
      </c>
      <c r="E13" s="894" t="s">
        <v>828</v>
      </c>
      <c r="F13" s="895" t="s">
        <v>829</v>
      </c>
      <c r="G13" s="896" t="s">
        <v>1263</v>
      </c>
      <c r="H13" s="897" t="s">
        <v>115</v>
      </c>
      <c r="I13" s="856" t="s">
        <v>784</v>
      </c>
      <c r="J13" s="856" t="s">
        <v>811</v>
      </c>
      <c r="K13" s="856" t="s">
        <v>812</v>
      </c>
      <c r="L13" s="857" t="s">
        <v>830</v>
      </c>
      <c r="M13" s="858" t="s">
        <v>831</v>
      </c>
      <c r="N13" s="898" t="s">
        <v>800</v>
      </c>
      <c r="O13" s="859" t="s">
        <v>832</v>
      </c>
      <c r="P13" s="856" t="s">
        <v>833</v>
      </c>
      <c r="Q13" s="860" t="s">
        <v>834</v>
      </c>
      <c r="R13" s="861">
        <v>3</v>
      </c>
      <c r="S13" s="899" t="s">
        <v>821</v>
      </c>
    </row>
    <row r="14" spans="1:19" s="835" customFormat="1" ht="45.75" customHeight="1">
      <c r="A14" s="1388"/>
      <c r="B14" s="900" t="s">
        <v>1455</v>
      </c>
      <c r="C14" s="901" t="s">
        <v>835</v>
      </c>
      <c r="D14" s="902">
        <f>57+2699</f>
        <v>2756</v>
      </c>
      <c r="E14" s="903" t="s">
        <v>836</v>
      </c>
      <c r="F14" s="904" t="s">
        <v>837</v>
      </c>
      <c r="G14" s="905" t="s">
        <v>1263</v>
      </c>
      <c r="H14" s="906">
        <v>1</v>
      </c>
      <c r="I14" s="907" t="s">
        <v>784</v>
      </c>
      <c r="J14" s="907" t="s">
        <v>838</v>
      </c>
      <c r="K14" s="907" t="s">
        <v>839</v>
      </c>
      <c r="L14" s="908" t="s">
        <v>830</v>
      </c>
      <c r="M14" s="909" t="s">
        <v>831</v>
      </c>
      <c r="N14" s="910" t="s">
        <v>800</v>
      </c>
      <c r="O14" s="911" t="s">
        <v>832</v>
      </c>
      <c r="P14" s="907" t="s">
        <v>833</v>
      </c>
      <c r="Q14" s="912" t="s">
        <v>834</v>
      </c>
      <c r="R14" s="913">
        <v>3</v>
      </c>
      <c r="S14" s="904" t="s">
        <v>821</v>
      </c>
    </row>
    <row r="15" spans="1:19" s="835" customFormat="1" ht="45.75" customHeight="1">
      <c r="A15" s="1389"/>
      <c r="B15" s="914" t="s">
        <v>1456</v>
      </c>
      <c r="C15" s="893" t="s">
        <v>1400</v>
      </c>
      <c r="D15" s="850">
        <v>2199</v>
      </c>
      <c r="E15" s="862" t="s">
        <v>836</v>
      </c>
      <c r="F15" s="899" t="s">
        <v>837</v>
      </c>
      <c r="G15" s="896" t="s">
        <v>1263</v>
      </c>
      <c r="H15" s="897">
        <v>1</v>
      </c>
      <c r="I15" s="856" t="s">
        <v>784</v>
      </c>
      <c r="J15" s="856" t="s">
        <v>811</v>
      </c>
      <c r="K15" s="856" t="s">
        <v>812</v>
      </c>
      <c r="L15" s="857" t="s">
        <v>830</v>
      </c>
      <c r="M15" s="858" t="s">
        <v>831</v>
      </c>
      <c r="N15" s="898" t="s">
        <v>800</v>
      </c>
      <c r="O15" s="859" t="s">
        <v>832</v>
      </c>
      <c r="P15" s="856" t="s">
        <v>833</v>
      </c>
      <c r="Q15" s="860" t="s">
        <v>834</v>
      </c>
      <c r="R15" s="861">
        <v>3</v>
      </c>
      <c r="S15" s="899" t="s">
        <v>821</v>
      </c>
    </row>
    <row r="16" spans="1:19" s="835" customFormat="1" ht="45.75" customHeight="1">
      <c r="A16" s="915" t="s">
        <v>1272</v>
      </c>
      <c r="B16" s="892" t="s">
        <v>1457</v>
      </c>
      <c r="C16" s="893" t="s">
        <v>1458</v>
      </c>
      <c r="D16" s="850">
        <f>57+3449</f>
        <v>3506</v>
      </c>
      <c r="E16" s="894" t="s">
        <v>841</v>
      </c>
      <c r="F16" s="899" t="s">
        <v>837</v>
      </c>
      <c r="G16" s="896" t="s">
        <v>1258</v>
      </c>
      <c r="H16" s="897">
        <v>1</v>
      </c>
      <c r="I16" s="856" t="s">
        <v>784</v>
      </c>
      <c r="J16" s="856" t="s">
        <v>838</v>
      </c>
      <c r="K16" s="856" t="s">
        <v>842</v>
      </c>
      <c r="L16" s="857" t="s">
        <v>830</v>
      </c>
      <c r="M16" s="916" t="s">
        <v>1401</v>
      </c>
      <c r="N16" s="898" t="s">
        <v>800</v>
      </c>
      <c r="O16" s="859" t="s">
        <v>832</v>
      </c>
      <c r="P16" s="856" t="s">
        <v>833</v>
      </c>
      <c r="Q16" s="860" t="s">
        <v>834</v>
      </c>
      <c r="R16" s="861">
        <v>3</v>
      </c>
      <c r="S16" s="899" t="s">
        <v>821</v>
      </c>
    </row>
    <row r="17" spans="1:19" s="835" customFormat="1" ht="45.75" customHeight="1">
      <c r="A17" s="1389" t="s">
        <v>848</v>
      </c>
      <c r="B17" s="917" t="s">
        <v>1459</v>
      </c>
      <c r="C17" s="901" t="s">
        <v>849</v>
      </c>
      <c r="D17" s="918">
        <f>57+5549</f>
        <v>5606</v>
      </c>
      <c r="E17" s="862" t="s">
        <v>850</v>
      </c>
      <c r="F17" s="862" t="s">
        <v>851</v>
      </c>
      <c r="G17" s="862" t="s">
        <v>1276</v>
      </c>
      <c r="H17" s="896" t="s">
        <v>115</v>
      </c>
      <c r="I17" s="856" t="s">
        <v>852</v>
      </c>
      <c r="J17" s="856" t="s">
        <v>853</v>
      </c>
      <c r="K17" s="856" t="s">
        <v>842</v>
      </c>
      <c r="L17" s="857" t="s">
        <v>115</v>
      </c>
      <c r="M17" s="858" t="s">
        <v>854</v>
      </c>
      <c r="N17" s="856" t="s">
        <v>855</v>
      </c>
      <c r="O17" s="859" t="s">
        <v>832</v>
      </c>
      <c r="P17" s="856" t="s">
        <v>856</v>
      </c>
      <c r="Q17" s="860" t="s">
        <v>834</v>
      </c>
      <c r="R17" s="861">
        <v>3</v>
      </c>
      <c r="S17" s="862" t="s">
        <v>857</v>
      </c>
    </row>
    <row r="18" spans="1:19" s="835" customFormat="1" ht="45.75" customHeight="1">
      <c r="A18" s="1390"/>
      <c r="B18" s="848" t="s">
        <v>1460</v>
      </c>
      <c r="C18" s="901" t="s">
        <v>858</v>
      </c>
      <c r="D18" s="918">
        <f>57+4599</f>
        <v>4656</v>
      </c>
      <c r="E18" s="862" t="s">
        <v>859</v>
      </c>
      <c r="F18" s="862" t="s">
        <v>851</v>
      </c>
      <c r="G18" s="862" t="s">
        <v>1278</v>
      </c>
      <c r="H18" s="896" t="s">
        <v>115</v>
      </c>
      <c r="I18" s="856" t="s">
        <v>852</v>
      </c>
      <c r="J18" s="856" t="s">
        <v>860</v>
      </c>
      <c r="K18" s="856" t="s">
        <v>842</v>
      </c>
      <c r="L18" s="857" t="s">
        <v>115</v>
      </c>
      <c r="M18" s="858" t="s">
        <v>854</v>
      </c>
      <c r="N18" s="856" t="s">
        <v>855</v>
      </c>
      <c r="O18" s="859" t="s">
        <v>832</v>
      </c>
      <c r="P18" s="856" t="s">
        <v>856</v>
      </c>
      <c r="Q18" s="860" t="s">
        <v>834</v>
      </c>
      <c r="R18" s="861">
        <v>3</v>
      </c>
      <c r="S18" s="862" t="s">
        <v>857</v>
      </c>
    </row>
    <row r="19" spans="1:19" s="864" customFormat="1">
      <c r="A19" s="919"/>
      <c r="B19" s="920"/>
      <c r="C19" s="921"/>
      <c r="D19" s="922"/>
      <c r="E19" s="876"/>
      <c r="F19" s="876"/>
      <c r="G19" s="923"/>
      <c r="H19" s="924"/>
      <c r="I19" s="925"/>
      <c r="J19" s="925"/>
      <c r="K19" s="925"/>
      <c r="L19" s="926"/>
      <c r="M19" s="927"/>
      <c r="N19" s="928"/>
      <c r="O19" s="929"/>
      <c r="P19" s="925"/>
      <c r="Q19" s="930"/>
      <c r="R19" s="931"/>
      <c r="S19" s="876"/>
    </row>
    <row r="20" spans="1:19" s="932" customFormat="1">
      <c r="A20" s="1386" t="s">
        <v>861</v>
      </c>
      <c r="B20" s="1386"/>
      <c r="C20" s="1386"/>
      <c r="D20" s="1386"/>
      <c r="E20" s="1386"/>
      <c r="F20" s="1386"/>
      <c r="G20" s="1386"/>
      <c r="H20" s="1386"/>
      <c r="I20" s="1386"/>
      <c r="J20" s="1386"/>
      <c r="K20" s="1386"/>
      <c r="L20" s="1386"/>
      <c r="M20" s="1386"/>
      <c r="N20" s="1386"/>
      <c r="O20" s="1386"/>
      <c r="P20" s="1386"/>
      <c r="Q20" s="1386"/>
      <c r="R20" s="1386"/>
      <c r="S20" s="1386"/>
    </row>
    <row r="21" spans="1:19" s="933" customFormat="1" ht="30.95" customHeight="1">
      <c r="A21" s="1362" t="s">
        <v>767</v>
      </c>
      <c r="B21" s="1364" t="s">
        <v>2</v>
      </c>
      <c r="C21" s="1364" t="s">
        <v>768</v>
      </c>
      <c r="D21" s="834"/>
      <c r="E21" s="1366" t="s">
        <v>709</v>
      </c>
      <c r="F21" s="1367"/>
      <c r="G21" s="1367"/>
      <c r="H21" s="1367"/>
      <c r="I21" s="1367"/>
      <c r="J21" s="1367"/>
      <c r="K21" s="1367"/>
      <c r="L21" s="1367"/>
      <c r="M21" s="1367"/>
      <c r="N21" s="1367"/>
      <c r="O21" s="1367"/>
      <c r="P21" s="1367"/>
      <c r="Q21" s="1367"/>
      <c r="R21" s="1367"/>
      <c r="S21" s="1368"/>
    </row>
    <row r="22" spans="1:19" s="933" customFormat="1" ht="30.95" customHeight="1">
      <c r="A22" s="1391"/>
      <c r="B22" s="1365"/>
      <c r="C22" s="1392"/>
      <c r="D22" s="836" t="s">
        <v>862</v>
      </c>
      <c r="E22" s="837" t="s">
        <v>6</v>
      </c>
      <c r="F22" s="837" t="s">
        <v>769</v>
      </c>
      <c r="G22" s="838" t="s">
        <v>770</v>
      </c>
      <c r="H22" s="839" t="s">
        <v>771</v>
      </c>
      <c r="I22" s="837" t="s">
        <v>8</v>
      </c>
      <c r="J22" s="840" t="s">
        <v>9</v>
      </c>
      <c r="K22" s="841" t="s">
        <v>772</v>
      </c>
      <c r="L22" s="841" t="s">
        <v>592</v>
      </c>
      <c r="M22" s="841" t="s">
        <v>773</v>
      </c>
      <c r="N22" s="841" t="s">
        <v>594</v>
      </c>
      <c r="O22" s="841" t="s">
        <v>774</v>
      </c>
      <c r="P22" s="841" t="s">
        <v>775</v>
      </c>
      <c r="Q22" s="841" t="s">
        <v>13</v>
      </c>
      <c r="R22" s="841" t="s">
        <v>14</v>
      </c>
      <c r="S22" s="841" t="s">
        <v>776</v>
      </c>
    </row>
    <row r="23" spans="1:19" s="933" customFormat="1" ht="44.25" customHeight="1">
      <c r="A23" s="1375" t="s">
        <v>863</v>
      </c>
      <c r="B23" s="1377" t="s">
        <v>864</v>
      </c>
      <c r="C23" s="901" t="s">
        <v>865</v>
      </c>
      <c r="D23" s="850">
        <f>57+2999</f>
        <v>3056</v>
      </c>
      <c r="E23" s="862" t="s">
        <v>866</v>
      </c>
      <c r="F23" s="862" t="s">
        <v>115</v>
      </c>
      <c r="G23" s="896" t="s">
        <v>1279</v>
      </c>
      <c r="H23" s="897" t="s">
        <v>115</v>
      </c>
      <c r="I23" s="856" t="s">
        <v>784</v>
      </c>
      <c r="J23" s="856" t="s">
        <v>867</v>
      </c>
      <c r="K23" s="856" t="s">
        <v>867</v>
      </c>
      <c r="L23" s="857" t="s">
        <v>868</v>
      </c>
      <c r="M23" s="858" t="s">
        <v>869</v>
      </c>
      <c r="N23" s="856" t="s">
        <v>870</v>
      </c>
      <c r="O23" s="859" t="s">
        <v>115</v>
      </c>
      <c r="P23" s="856" t="s">
        <v>871</v>
      </c>
      <c r="Q23" s="860" t="s">
        <v>872</v>
      </c>
      <c r="R23" s="861">
        <v>3</v>
      </c>
      <c r="S23" s="1379" t="s">
        <v>873</v>
      </c>
    </row>
    <row r="24" spans="1:19" s="835" customFormat="1" ht="44.25" customHeight="1">
      <c r="A24" s="1375"/>
      <c r="B24" s="1377"/>
      <c r="C24" s="901" t="s">
        <v>874</v>
      </c>
      <c r="D24" s="850">
        <f>57+2299</f>
        <v>2356</v>
      </c>
      <c r="E24" s="862" t="s">
        <v>875</v>
      </c>
      <c r="F24" s="862" t="s">
        <v>115</v>
      </c>
      <c r="G24" s="896" t="s">
        <v>1279</v>
      </c>
      <c r="H24" s="897" t="s">
        <v>115</v>
      </c>
      <c r="I24" s="856" t="s">
        <v>784</v>
      </c>
      <c r="J24" s="856" t="s">
        <v>867</v>
      </c>
      <c r="K24" s="856" t="s">
        <v>867</v>
      </c>
      <c r="L24" s="857" t="s">
        <v>868</v>
      </c>
      <c r="M24" s="858" t="s">
        <v>869</v>
      </c>
      <c r="N24" s="856" t="s">
        <v>870</v>
      </c>
      <c r="O24" s="859" t="s">
        <v>115</v>
      </c>
      <c r="P24" s="856" t="s">
        <v>871</v>
      </c>
      <c r="Q24" s="860" t="s">
        <v>872</v>
      </c>
      <c r="R24" s="861">
        <v>3</v>
      </c>
      <c r="S24" s="1380"/>
    </row>
    <row r="25" spans="1:19" s="835" customFormat="1" ht="44.25" customHeight="1">
      <c r="A25" s="1376"/>
      <c r="B25" s="1378"/>
      <c r="C25" s="901" t="s">
        <v>876</v>
      </c>
      <c r="D25" s="850">
        <f>57+1799</f>
        <v>1856</v>
      </c>
      <c r="E25" s="862" t="s">
        <v>808</v>
      </c>
      <c r="F25" s="862" t="s">
        <v>115</v>
      </c>
      <c r="G25" s="896" t="s">
        <v>1279</v>
      </c>
      <c r="H25" s="897" t="s">
        <v>115</v>
      </c>
      <c r="I25" s="856" t="s">
        <v>877</v>
      </c>
      <c r="J25" s="856" t="s">
        <v>867</v>
      </c>
      <c r="K25" s="856" t="s">
        <v>867</v>
      </c>
      <c r="L25" s="857" t="s">
        <v>868</v>
      </c>
      <c r="M25" s="858" t="s">
        <v>869</v>
      </c>
      <c r="N25" s="856" t="s">
        <v>870</v>
      </c>
      <c r="O25" s="859" t="s">
        <v>115</v>
      </c>
      <c r="P25" s="856" t="s">
        <v>871</v>
      </c>
      <c r="Q25" s="860" t="s">
        <v>872</v>
      </c>
      <c r="R25" s="861">
        <v>3</v>
      </c>
      <c r="S25" s="1381"/>
    </row>
    <row r="26" spans="1:19" s="835" customFormat="1" ht="44.25" customHeight="1">
      <c r="A26" s="1382" t="s">
        <v>878</v>
      </c>
      <c r="B26" s="1384" t="s">
        <v>1280</v>
      </c>
      <c r="C26" s="934" t="s">
        <v>1461</v>
      </c>
      <c r="D26" s="850">
        <f>57+1999</f>
        <v>2056</v>
      </c>
      <c r="E26" s="848" t="s">
        <v>808</v>
      </c>
      <c r="F26" s="862" t="s">
        <v>115</v>
      </c>
      <c r="G26" s="894" t="s">
        <v>1282</v>
      </c>
      <c r="H26" s="916">
        <v>1</v>
      </c>
      <c r="I26" s="935" t="s">
        <v>1402</v>
      </c>
      <c r="J26" s="856" t="s">
        <v>867</v>
      </c>
      <c r="K26" s="856" t="s">
        <v>867</v>
      </c>
      <c r="L26" s="857" t="s">
        <v>868</v>
      </c>
      <c r="M26" s="858" t="s">
        <v>869</v>
      </c>
      <c r="N26" s="936" t="s">
        <v>1403</v>
      </c>
      <c r="O26" s="859" t="s">
        <v>115</v>
      </c>
      <c r="P26" s="936" t="s">
        <v>1404</v>
      </c>
      <c r="Q26" s="936" t="s">
        <v>1405</v>
      </c>
      <c r="R26" s="861">
        <v>3</v>
      </c>
      <c r="S26" s="848" t="s">
        <v>879</v>
      </c>
    </row>
    <row r="27" spans="1:19" s="835" customFormat="1" ht="44.25" customHeight="1">
      <c r="A27" s="1383"/>
      <c r="B27" s="1385"/>
      <c r="C27" s="934" t="s">
        <v>1462</v>
      </c>
      <c r="D27" s="850">
        <f>57+2299</f>
        <v>2356</v>
      </c>
      <c r="E27" s="848" t="s">
        <v>819</v>
      </c>
      <c r="F27" s="862" t="s">
        <v>115</v>
      </c>
      <c r="G27" s="894" t="s">
        <v>1282</v>
      </c>
      <c r="H27" s="916">
        <v>1</v>
      </c>
      <c r="I27" s="935" t="s">
        <v>1402</v>
      </c>
      <c r="J27" s="856" t="s">
        <v>867</v>
      </c>
      <c r="K27" s="856" t="s">
        <v>867</v>
      </c>
      <c r="L27" s="857" t="s">
        <v>868</v>
      </c>
      <c r="M27" s="858" t="s">
        <v>869</v>
      </c>
      <c r="N27" s="936" t="s">
        <v>1403</v>
      </c>
      <c r="O27" s="859" t="s">
        <v>115</v>
      </c>
      <c r="P27" s="936" t="s">
        <v>1404</v>
      </c>
      <c r="Q27" s="936" t="s">
        <v>1405</v>
      </c>
      <c r="R27" s="861">
        <v>3</v>
      </c>
      <c r="S27" s="848" t="s">
        <v>879</v>
      </c>
    </row>
    <row r="28" spans="1:19" s="835" customFormat="1" ht="44.25" customHeight="1">
      <c r="A28" s="937" t="s">
        <v>880</v>
      </c>
      <c r="B28" s="848" t="s">
        <v>1288</v>
      </c>
      <c r="C28" s="934" t="s">
        <v>1463</v>
      </c>
      <c r="D28" s="850">
        <f>57+2799</f>
        <v>2856</v>
      </c>
      <c r="E28" s="848" t="s">
        <v>808</v>
      </c>
      <c r="F28" s="862" t="s">
        <v>115</v>
      </c>
      <c r="G28" s="894" t="s">
        <v>1279</v>
      </c>
      <c r="H28" s="916">
        <v>1</v>
      </c>
      <c r="I28" s="935" t="s">
        <v>1406</v>
      </c>
      <c r="J28" s="856" t="s">
        <v>867</v>
      </c>
      <c r="K28" s="856" t="s">
        <v>867</v>
      </c>
      <c r="L28" s="857" t="s">
        <v>868</v>
      </c>
      <c r="M28" s="848" t="s">
        <v>1407</v>
      </c>
      <c r="N28" s="936" t="s">
        <v>1408</v>
      </c>
      <c r="O28" s="916" t="s">
        <v>1409</v>
      </c>
      <c r="P28" s="936" t="s">
        <v>871</v>
      </c>
      <c r="Q28" s="936" t="s">
        <v>1410</v>
      </c>
      <c r="R28" s="861">
        <v>3</v>
      </c>
      <c r="S28" s="848" t="s">
        <v>881</v>
      </c>
    </row>
    <row r="29" spans="1:19" s="835" customFormat="1" ht="29.25" customHeight="1">
      <c r="A29" s="938"/>
      <c r="B29" s="939"/>
      <c r="C29" s="940"/>
      <c r="D29" s="941"/>
      <c r="E29" s="942"/>
      <c r="F29" s="942"/>
      <c r="G29" s="942"/>
      <c r="H29" s="943"/>
      <c r="I29" s="944"/>
      <c r="J29" s="942"/>
      <c r="K29" s="942"/>
      <c r="L29" s="942"/>
      <c r="M29" s="942"/>
      <c r="N29" s="942"/>
      <c r="O29" s="942"/>
      <c r="P29" s="942"/>
      <c r="Q29" s="942"/>
      <c r="R29" s="942"/>
      <c r="S29" s="942"/>
    </row>
    <row r="30" spans="1:19" s="932" customFormat="1">
      <c r="A30" s="1386" t="s">
        <v>882</v>
      </c>
      <c r="B30" s="1386"/>
      <c r="C30" s="1386"/>
      <c r="D30" s="1386"/>
      <c r="E30" s="1386"/>
      <c r="F30" s="1386"/>
      <c r="G30" s="1386"/>
      <c r="H30" s="1386"/>
      <c r="I30" s="1386"/>
      <c r="J30" s="1386"/>
      <c r="K30" s="1386"/>
      <c r="L30" s="1386"/>
      <c r="M30" s="1386"/>
      <c r="N30" s="1386"/>
      <c r="O30" s="1386"/>
      <c r="P30" s="1386"/>
      <c r="Q30" s="1386"/>
      <c r="R30" s="1386"/>
      <c r="S30" s="1386"/>
    </row>
    <row r="31" spans="1:19" s="835" customFormat="1">
      <c r="A31" s="1362" t="s">
        <v>767</v>
      </c>
      <c r="B31" s="1364" t="s">
        <v>2</v>
      </c>
      <c r="C31" s="1364" t="s">
        <v>768</v>
      </c>
      <c r="D31" s="834"/>
      <c r="E31" s="1366" t="s">
        <v>883</v>
      </c>
      <c r="F31" s="1367"/>
      <c r="G31" s="1367"/>
      <c r="H31" s="1368"/>
      <c r="I31" s="1366" t="s">
        <v>109</v>
      </c>
      <c r="J31" s="1367"/>
      <c r="K31" s="1368"/>
      <c r="L31" s="1369" t="s">
        <v>884</v>
      </c>
      <c r="M31" s="1370"/>
      <c r="N31" s="1370"/>
      <c r="O31" s="1370"/>
      <c r="P31" s="1370"/>
      <c r="Q31" s="1370"/>
      <c r="R31" s="1371"/>
      <c r="S31" s="945"/>
    </row>
    <row r="32" spans="1:19" s="835" customFormat="1" ht="28.9" customHeight="1">
      <c r="A32" s="1363"/>
      <c r="B32" s="1365"/>
      <c r="C32" s="1365"/>
      <c r="D32" s="946" t="s">
        <v>862</v>
      </c>
      <c r="E32" s="841" t="s">
        <v>885</v>
      </c>
      <c r="F32" s="841" t="s">
        <v>886</v>
      </c>
      <c r="G32" s="841" t="s">
        <v>887</v>
      </c>
      <c r="H32" s="839" t="s">
        <v>888</v>
      </c>
      <c r="I32" s="837" t="s">
        <v>889</v>
      </c>
      <c r="J32" s="841" t="s">
        <v>890</v>
      </c>
      <c r="K32" s="841" t="s">
        <v>891</v>
      </c>
      <c r="L32" s="1372"/>
      <c r="M32" s="1373"/>
      <c r="N32" s="1373"/>
      <c r="O32" s="1373"/>
      <c r="P32" s="1373"/>
      <c r="Q32" s="1373"/>
      <c r="R32" s="1374"/>
      <c r="S32" s="841" t="s">
        <v>776</v>
      </c>
    </row>
    <row r="33" spans="1:19" s="835" customFormat="1" ht="35.25" customHeight="1">
      <c r="A33" s="1353" t="s">
        <v>892</v>
      </c>
      <c r="B33" s="947" t="s">
        <v>893</v>
      </c>
      <c r="C33" s="948" t="s">
        <v>894</v>
      </c>
      <c r="D33" s="949">
        <v>340</v>
      </c>
      <c r="E33" s="950" t="s">
        <v>895</v>
      </c>
      <c r="F33" s="951" t="s">
        <v>896</v>
      </c>
      <c r="G33" s="951" t="s">
        <v>897</v>
      </c>
      <c r="H33" s="952" t="s">
        <v>898</v>
      </c>
      <c r="I33" s="953" t="s">
        <v>899</v>
      </c>
      <c r="J33" s="954" t="s">
        <v>900</v>
      </c>
      <c r="K33" s="955" t="s">
        <v>901</v>
      </c>
      <c r="L33" s="1356" t="s">
        <v>902</v>
      </c>
      <c r="M33" s="1357"/>
      <c r="N33" s="1357"/>
      <c r="O33" s="1357"/>
      <c r="P33" s="1357"/>
      <c r="Q33" s="1357"/>
      <c r="R33" s="1358"/>
      <c r="S33" s="955" t="s">
        <v>903</v>
      </c>
    </row>
    <row r="34" spans="1:19" s="835" customFormat="1" ht="35.25" customHeight="1">
      <c r="A34" s="1354"/>
      <c r="B34" s="947" t="s">
        <v>904</v>
      </c>
      <c r="C34" s="956" t="s">
        <v>905</v>
      </c>
      <c r="D34" s="957">
        <v>371</v>
      </c>
      <c r="E34" s="958" t="s">
        <v>906</v>
      </c>
      <c r="F34" s="951" t="s">
        <v>896</v>
      </c>
      <c r="G34" s="951" t="s">
        <v>897</v>
      </c>
      <c r="H34" s="959" t="s">
        <v>907</v>
      </c>
      <c r="I34" s="960" t="s">
        <v>908</v>
      </c>
      <c r="J34" s="954" t="s">
        <v>909</v>
      </c>
      <c r="K34" s="954" t="s">
        <v>910</v>
      </c>
      <c r="L34" s="1356" t="s">
        <v>902</v>
      </c>
      <c r="M34" s="1357"/>
      <c r="N34" s="1357"/>
      <c r="O34" s="1357"/>
      <c r="P34" s="1357"/>
      <c r="Q34" s="1357"/>
      <c r="R34" s="1358"/>
      <c r="S34" s="961" t="s">
        <v>911</v>
      </c>
    </row>
    <row r="35" spans="1:19" s="835" customFormat="1" ht="35.25" customHeight="1">
      <c r="A35" s="1355"/>
      <c r="B35" s="962" t="s">
        <v>893</v>
      </c>
      <c r="C35" s="956" t="s">
        <v>912</v>
      </c>
      <c r="D35" s="963">
        <v>429</v>
      </c>
      <c r="E35" s="964" t="s">
        <v>913</v>
      </c>
      <c r="F35" s="965" t="s">
        <v>896</v>
      </c>
      <c r="G35" s="965" t="s">
        <v>897</v>
      </c>
      <c r="H35" s="966" t="s">
        <v>914</v>
      </c>
      <c r="I35" s="967" t="s">
        <v>915</v>
      </c>
      <c r="J35" s="968" t="s">
        <v>916</v>
      </c>
      <c r="K35" s="968" t="s">
        <v>917</v>
      </c>
      <c r="L35" s="1359" t="s">
        <v>902</v>
      </c>
      <c r="M35" s="1360"/>
      <c r="N35" s="1360"/>
      <c r="O35" s="1360"/>
      <c r="P35" s="1360"/>
      <c r="Q35" s="1360"/>
      <c r="R35" s="1361"/>
      <c r="S35" s="969" t="s">
        <v>903</v>
      </c>
    </row>
    <row r="37" spans="1:19" s="1112" customFormat="1" ht="12.75">
      <c r="A37" s="1102"/>
      <c r="B37" s="1103"/>
      <c r="C37" s="1104"/>
      <c r="D37" s="1105"/>
      <c r="E37" s="1106"/>
      <c r="F37" s="1107"/>
      <c r="G37" s="1107"/>
      <c r="H37" s="1108"/>
      <c r="I37" s="1109"/>
      <c r="J37" s="1110"/>
      <c r="K37" s="1110"/>
      <c r="L37" s="1111"/>
      <c r="M37" s="1111"/>
      <c r="N37" s="1111"/>
      <c r="O37" s="1111"/>
      <c r="P37" s="1111"/>
      <c r="Q37" s="1111"/>
      <c r="R37" s="1111"/>
      <c r="S37" s="1111"/>
    </row>
    <row r="38" spans="1:19" s="1118" customFormat="1" ht="12.75">
      <c r="A38" s="1113" t="s">
        <v>494</v>
      </c>
      <c r="B38" s="1114"/>
      <c r="C38" s="1114"/>
      <c r="D38" s="1114"/>
      <c r="E38" s="1115"/>
      <c r="F38" s="1115"/>
      <c r="G38" s="1115"/>
      <c r="H38" s="1115"/>
      <c r="I38" s="1116"/>
      <c r="J38" s="1116"/>
      <c r="K38" s="1117"/>
      <c r="L38" s="1117"/>
      <c r="M38" s="1117"/>
      <c r="N38" s="1117"/>
      <c r="O38" s="1117"/>
      <c r="P38" s="1117"/>
      <c r="Q38" s="1117"/>
      <c r="R38" s="1117"/>
      <c r="S38" s="1117"/>
    </row>
    <row r="39" spans="1:19" s="1117" customFormat="1" ht="12.75">
      <c r="A39" s="1114" t="s">
        <v>495</v>
      </c>
      <c r="B39" s="1114"/>
      <c r="C39" s="1114"/>
      <c r="D39" s="1114"/>
      <c r="E39" s="1115"/>
      <c r="F39" s="1115"/>
      <c r="G39" s="1115"/>
      <c r="H39" s="1115"/>
      <c r="I39" s="1116"/>
      <c r="J39" s="1116"/>
    </row>
    <row r="40" spans="1:19" s="1117" customFormat="1" ht="12.75">
      <c r="A40" s="1114" t="s">
        <v>496</v>
      </c>
      <c r="B40" s="1114"/>
      <c r="C40" s="1114"/>
      <c r="D40" s="1114"/>
      <c r="E40" s="1115"/>
      <c r="F40" s="1115"/>
      <c r="G40" s="1115"/>
      <c r="H40" s="1115"/>
      <c r="I40" s="1116"/>
      <c r="J40" s="1116"/>
    </row>
    <row r="41" spans="1:19" s="1117" customFormat="1" ht="12.75">
      <c r="A41" s="1114" t="s">
        <v>497</v>
      </c>
      <c r="B41" s="1114"/>
      <c r="C41" s="1114"/>
      <c r="D41" s="1114"/>
      <c r="E41" s="1115"/>
      <c r="F41" s="1115"/>
      <c r="G41" s="1115"/>
      <c r="H41" s="1115"/>
      <c r="I41" s="1116"/>
      <c r="J41" s="1116"/>
    </row>
    <row r="42" spans="1:19" s="1117" customFormat="1" ht="12.75">
      <c r="A42" s="1114" t="s">
        <v>498</v>
      </c>
      <c r="B42" s="1114"/>
      <c r="C42" s="1114"/>
      <c r="D42" s="1114"/>
      <c r="E42" s="1115"/>
      <c r="F42" s="1115"/>
      <c r="G42" s="1115"/>
      <c r="H42" s="1115"/>
      <c r="I42" s="1116"/>
      <c r="J42" s="1116"/>
    </row>
    <row r="43" spans="1:19" s="1117" customFormat="1" ht="12.75">
      <c r="A43" s="1114" t="s">
        <v>499</v>
      </c>
      <c r="B43" s="1114"/>
      <c r="C43" s="1114"/>
      <c r="D43" s="1114"/>
      <c r="E43" s="1115"/>
      <c r="F43" s="1115"/>
      <c r="G43" s="1115"/>
      <c r="H43" s="1115"/>
      <c r="I43" s="1116"/>
      <c r="J43" s="1116"/>
    </row>
    <row r="44" spans="1:19" s="1117" customFormat="1" ht="12.75">
      <c r="A44" s="1114" t="s">
        <v>500</v>
      </c>
      <c r="B44" s="1114"/>
      <c r="C44" s="1114"/>
      <c r="D44" s="1114"/>
      <c r="E44" s="1115"/>
      <c r="F44" s="1115"/>
      <c r="G44" s="1115"/>
      <c r="H44" s="1115"/>
      <c r="I44" s="1116"/>
      <c r="J44" s="1116"/>
    </row>
    <row r="45" spans="1:19" s="1117" customFormat="1" ht="12.75">
      <c r="A45" s="1114" t="s">
        <v>501</v>
      </c>
      <c r="B45" s="1114"/>
      <c r="C45" s="1114"/>
      <c r="D45" s="1114"/>
      <c r="E45" s="1115"/>
      <c r="F45" s="1115"/>
      <c r="G45" s="1115"/>
      <c r="H45" s="1115"/>
      <c r="I45" s="1116"/>
      <c r="J45" s="1116"/>
    </row>
    <row r="46" spans="1:19" s="1117" customFormat="1" ht="12.75">
      <c r="A46" s="1114" t="s">
        <v>502</v>
      </c>
      <c r="B46" s="1114"/>
      <c r="C46" s="1114"/>
      <c r="D46" s="1114"/>
      <c r="E46" s="1115"/>
      <c r="F46" s="1115"/>
      <c r="G46" s="1115"/>
      <c r="H46" s="1115"/>
      <c r="I46" s="1116"/>
      <c r="J46" s="1116"/>
    </row>
    <row r="47" spans="1:19" s="1117" customFormat="1" ht="12.75">
      <c r="A47" s="1114" t="s">
        <v>503</v>
      </c>
      <c r="B47" s="1114"/>
      <c r="C47" s="1114"/>
      <c r="D47" s="1114"/>
      <c r="E47" s="1115"/>
      <c r="F47" s="1115"/>
      <c r="G47" s="1115"/>
      <c r="H47" s="1115"/>
      <c r="I47" s="1116"/>
      <c r="J47" s="1116"/>
    </row>
    <row r="48" spans="1:19" s="1112" customFormat="1" ht="12.75">
      <c r="A48" s="1102"/>
      <c r="B48" s="1103"/>
      <c r="C48" s="1104"/>
      <c r="D48" s="1105"/>
      <c r="E48" s="1106"/>
      <c r="F48" s="1107"/>
      <c r="G48" s="1107"/>
      <c r="H48" s="1108"/>
      <c r="I48" s="1109"/>
      <c r="J48" s="1110"/>
      <c r="K48" s="1110"/>
      <c r="L48" s="1111"/>
      <c r="M48" s="1111"/>
      <c r="N48" s="1111"/>
      <c r="O48" s="1111"/>
      <c r="P48" s="1111"/>
      <c r="Q48" s="1111"/>
      <c r="R48" s="1111"/>
      <c r="S48" s="1111"/>
    </row>
    <row r="49" spans="1:19" s="1119" customFormat="1" ht="33" customHeight="1">
      <c r="A49" s="1102"/>
      <c r="B49" s="1103"/>
      <c r="C49" s="1104"/>
      <c r="D49" s="1105"/>
      <c r="E49" s="1106"/>
      <c r="F49" s="1111"/>
      <c r="G49" s="1111"/>
      <c r="H49" s="1108"/>
      <c r="I49" s="1109"/>
      <c r="J49" s="1110"/>
      <c r="K49" s="1110"/>
      <c r="L49" s="1111"/>
      <c r="M49" s="1111"/>
      <c r="N49" s="1111"/>
      <c r="O49" s="1111"/>
      <c r="P49" s="1111"/>
      <c r="Q49" s="1111"/>
      <c r="R49" s="1111"/>
      <c r="S49" s="1111"/>
    </row>
    <row r="50" spans="1:19" s="1128" customFormat="1" ht="12.75">
      <c r="A50" s="1120"/>
      <c r="B50" s="1121"/>
      <c r="C50" s="1122"/>
      <c r="D50" s="1123"/>
      <c r="E50" s="1124"/>
      <c r="F50" s="1125"/>
      <c r="G50" s="1125"/>
      <c r="H50" s="1125"/>
      <c r="I50" s="1125"/>
      <c r="J50" s="1125"/>
      <c r="K50" s="1126"/>
      <c r="L50" s="1126"/>
      <c r="M50" s="1126"/>
      <c r="N50" s="1126"/>
      <c r="O50" s="1126"/>
      <c r="P50" s="1126"/>
      <c r="Q50" s="1126"/>
      <c r="R50" s="1126"/>
      <c r="S50" s="1127"/>
    </row>
    <row r="51" spans="1:19" s="1134" customFormat="1" ht="12.75">
      <c r="A51" s="1129" t="s">
        <v>1491</v>
      </c>
      <c r="B51" s="1130"/>
      <c r="C51" s="1131"/>
      <c r="D51" s="1132"/>
      <c r="E51" s="1130"/>
      <c r="F51" s="1130"/>
      <c r="G51" s="1130"/>
      <c r="H51" s="1130"/>
      <c r="I51" s="1130"/>
      <c r="J51" s="1130"/>
      <c r="K51" s="1130"/>
      <c r="L51" s="1130"/>
      <c r="M51" s="1130"/>
      <c r="N51" s="1130"/>
      <c r="O51" s="1130"/>
      <c r="P51" s="1130"/>
      <c r="Q51" s="1130"/>
      <c r="R51" s="1130"/>
      <c r="S51" s="1133"/>
    </row>
    <row r="52" spans="1:19" s="1134" customFormat="1" ht="12.75">
      <c r="A52" s="1349" t="s">
        <v>1492</v>
      </c>
      <c r="B52" s="1350"/>
      <c r="C52" s="1350"/>
      <c r="D52" s="1350"/>
      <c r="E52" s="1350"/>
      <c r="F52" s="1130" t="s">
        <v>920</v>
      </c>
      <c r="G52" s="1135"/>
      <c r="H52" s="1136"/>
      <c r="I52" s="1136"/>
      <c r="J52" s="1136"/>
      <c r="K52" s="1136"/>
      <c r="L52" s="1136"/>
      <c r="M52" s="1136"/>
      <c r="N52" s="1136"/>
      <c r="O52" s="1136"/>
      <c r="P52" s="1136"/>
      <c r="Q52" s="1136"/>
      <c r="R52" s="1136"/>
      <c r="S52" s="1137"/>
    </row>
    <row r="53" spans="1:19" s="1134" customFormat="1" ht="12.75">
      <c r="A53" s="1138"/>
      <c r="B53" s="1139"/>
      <c r="C53" s="1140"/>
      <c r="D53" s="1141"/>
      <c r="E53" s="1142"/>
      <c r="F53" s="1140"/>
      <c r="G53" s="1135"/>
      <c r="H53" s="1136"/>
      <c r="I53" s="1136"/>
      <c r="J53" s="1136"/>
      <c r="K53" s="1136"/>
      <c r="L53" s="1136"/>
      <c r="M53" s="1136"/>
      <c r="N53" s="1136"/>
      <c r="O53" s="1136"/>
      <c r="P53" s="1136"/>
      <c r="Q53" s="1136"/>
      <c r="R53" s="1136"/>
      <c r="S53" s="1137"/>
    </row>
    <row r="54" spans="1:19" s="1143" customFormat="1" ht="12.75">
      <c r="A54" s="1129" t="s">
        <v>1493</v>
      </c>
      <c r="B54" s="1139"/>
      <c r="C54" s="1140"/>
      <c r="D54" s="1132"/>
      <c r="E54" s="1142"/>
      <c r="F54" s="1140"/>
      <c r="G54" s="1135"/>
      <c r="H54" s="1136"/>
      <c r="I54" s="1136"/>
      <c r="J54" s="1136"/>
      <c r="K54" s="1136"/>
      <c r="L54" s="1136"/>
      <c r="M54" s="1136"/>
      <c r="N54" s="1136"/>
      <c r="O54" s="1136"/>
      <c r="P54" s="1136"/>
      <c r="Q54" s="1136"/>
      <c r="R54" s="1136"/>
      <c r="S54" s="1137"/>
    </row>
    <row r="55" spans="1:19" s="1148" customFormat="1" ht="16.5" customHeight="1">
      <c r="A55" s="1138"/>
      <c r="B55" s="1139"/>
      <c r="C55" s="1140"/>
      <c r="D55" s="1141"/>
      <c r="E55" s="1142"/>
      <c r="F55" s="1140"/>
      <c r="G55" s="1144"/>
      <c r="H55" s="1140"/>
      <c r="I55" s="1145"/>
      <c r="J55" s="1145"/>
      <c r="K55" s="1145"/>
      <c r="L55" s="1145"/>
      <c r="M55" s="1145"/>
      <c r="N55" s="1145"/>
      <c r="O55" s="1145"/>
      <c r="P55" s="1140"/>
      <c r="Q55" s="1140"/>
      <c r="R55" s="1146"/>
      <c r="S55" s="1147"/>
    </row>
    <row r="56" spans="1:19" s="1148" customFormat="1" ht="39.950000000000003" customHeight="1">
      <c r="A56" s="1347" t="s">
        <v>922</v>
      </c>
      <c r="B56" s="1348"/>
      <c r="C56" s="1149"/>
      <c r="D56" s="1150"/>
      <c r="E56" s="1151"/>
      <c r="F56" s="1151"/>
      <c r="G56" s="1152"/>
      <c r="H56" s="1151"/>
      <c r="I56" s="1151"/>
      <c r="J56" s="1151"/>
      <c r="K56" s="1151"/>
      <c r="L56" s="1151"/>
      <c r="M56" s="1151"/>
      <c r="N56" s="1151"/>
      <c r="O56" s="1151"/>
      <c r="P56" s="1151"/>
      <c r="Q56" s="1151"/>
      <c r="R56" s="1151"/>
      <c r="S56" s="1153" t="s">
        <v>923</v>
      </c>
    </row>
    <row r="57" spans="1:19" s="1148" customFormat="1" ht="33.75" customHeight="1">
      <c r="A57" s="1154"/>
      <c r="B57" s="1155" t="s">
        <v>924</v>
      </c>
      <c r="C57" s="1156" t="s">
        <v>925</v>
      </c>
      <c r="D57" s="1157"/>
      <c r="E57" s="1156"/>
      <c r="F57" s="1156"/>
      <c r="G57" s="1156"/>
      <c r="H57" s="1156"/>
      <c r="I57" s="1156"/>
      <c r="J57" s="1156"/>
      <c r="K57" s="1156"/>
      <c r="L57" s="1156"/>
      <c r="M57" s="1156"/>
      <c r="N57" s="1156"/>
      <c r="O57" s="1156"/>
      <c r="P57" s="1156"/>
      <c r="Q57" s="1156"/>
      <c r="R57" s="1156"/>
      <c r="S57" s="1158"/>
    </row>
    <row r="58" spans="1:19" s="1148" customFormat="1" ht="33.75" customHeight="1">
      <c r="A58" s="1154"/>
      <c r="B58" s="1155" t="s">
        <v>926</v>
      </c>
      <c r="C58" s="1156" t="s">
        <v>927</v>
      </c>
      <c r="D58" s="1157"/>
      <c r="E58" s="1156"/>
      <c r="F58" s="1156"/>
      <c r="G58" s="1156"/>
      <c r="H58" s="1156"/>
      <c r="I58" s="1156"/>
      <c r="J58" s="1156"/>
      <c r="K58" s="1156"/>
      <c r="L58" s="1156"/>
      <c r="M58" s="1156"/>
      <c r="N58" s="1156"/>
      <c r="O58" s="1156"/>
      <c r="P58" s="1156"/>
      <c r="Q58" s="1156"/>
      <c r="R58" s="1156"/>
      <c r="S58" s="1158"/>
    </row>
    <row r="59" spans="1:19" s="1148" customFormat="1" ht="39.950000000000003" customHeight="1">
      <c r="A59" s="1351" t="s">
        <v>928</v>
      </c>
      <c r="B59" s="1352"/>
      <c r="C59" s="1159"/>
      <c r="D59" s="1150"/>
      <c r="E59" s="1151"/>
      <c r="F59" s="1151"/>
      <c r="G59" s="1152"/>
      <c r="H59" s="1151"/>
      <c r="I59" s="1151"/>
      <c r="J59" s="1151"/>
      <c r="K59" s="1151"/>
      <c r="L59" s="1151"/>
      <c r="M59" s="1151"/>
      <c r="N59" s="1151"/>
      <c r="O59" s="1151"/>
      <c r="P59" s="1151"/>
      <c r="Q59" s="1151"/>
      <c r="R59" s="1151"/>
      <c r="S59" s="1153" t="s">
        <v>929</v>
      </c>
    </row>
    <row r="60" spans="1:19" s="1148" customFormat="1" ht="28.5" customHeight="1">
      <c r="A60" s="1154"/>
      <c r="B60" s="1155" t="s">
        <v>924</v>
      </c>
      <c r="C60" s="1160" t="s">
        <v>930</v>
      </c>
      <c r="D60" s="1161"/>
      <c r="E60" s="1160"/>
      <c r="F60" s="1160"/>
      <c r="G60" s="1160"/>
      <c r="H60" s="1160"/>
      <c r="I60" s="1160"/>
      <c r="J60" s="1160"/>
      <c r="K60" s="1160"/>
      <c r="L60" s="1160"/>
      <c r="M60" s="1160"/>
      <c r="N60" s="1160"/>
      <c r="O60" s="1160"/>
      <c r="P60" s="1160"/>
      <c r="Q60" s="1160"/>
      <c r="R60" s="1160"/>
      <c r="S60" s="1162"/>
    </row>
    <row r="61" spans="1:19" s="1148" customFormat="1" ht="39.950000000000003" customHeight="1">
      <c r="A61" s="1154"/>
      <c r="B61" s="1155" t="s">
        <v>926</v>
      </c>
      <c r="C61" s="1160" t="s">
        <v>931</v>
      </c>
      <c r="D61" s="1161"/>
      <c r="E61" s="1160"/>
      <c r="F61" s="1160"/>
      <c r="G61" s="1160"/>
      <c r="H61" s="1160"/>
      <c r="I61" s="1160"/>
      <c r="J61" s="1160"/>
      <c r="K61" s="1160"/>
      <c r="L61" s="1160"/>
      <c r="M61" s="1160"/>
      <c r="N61" s="1160"/>
      <c r="O61" s="1160"/>
      <c r="P61" s="1160"/>
      <c r="Q61" s="1160"/>
      <c r="R61" s="1160"/>
      <c r="S61" s="1162"/>
    </row>
    <row r="62" spans="1:19" s="1148" customFormat="1" ht="39.950000000000003" customHeight="1">
      <c r="A62" s="1347" t="s">
        <v>932</v>
      </c>
      <c r="B62" s="1348"/>
      <c r="C62" s="1149"/>
      <c r="D62" s="1163"/>
      <c r="E62" s="1159"/>
      <c r="F62" s="1151"/>
      <c r="G62" s="1152"/>
      <c r="H62" s="1151"/>
      <c r="I62" s="1151"/>
      <c r="J62" s="1151"/>
      <c r="K62" s="1151"/>
      <c r="L62" s="1151"/>
      <c r="M62" s="1151"/>
      <c r="N62" s="1151"/>
      <c r="O62" s="1151"/>
      <c r="P62" s="1151"/>
      <c r="Q62" s="1151"/>
      <c r="R62" s="1151"/>
      <c r="S62" s="1153" t="s">
        <v>933</v>
      </c>
    </row>
    <row r="63" spans="1:19" s="1148" customFormat="1" ht="39.950000000000003" customHeight="1">
      <c r="A63" s="1154"/>
      <c r="B63" s="1155" t="s">
        <v>924</v>
      </c>
      <c r="C63" s="1164" t="s">
        <v>934</v>
      </c>
      <c r="D63" s="1165"/>
      <c r="E63" s="1164"/>
      <c r="F63" s="1164"/>
      <c r="G63" s="1164"/>
      <c r="H63" s="1164"/>
      <c r="I63" s="1164"/>
      <c r="J63" s="1164"/>
      <c r="K63" s="1164"/>
      <c r="L63" s="1164"/>
      <c r="M63" s="1164"/>
      <c r="N63" s="1164"/>
      <c r="O63" s="1164"/>
      <c r="P63" s="1164"/>
      <c r="Q63" s="1164"/>
      <c r="R63" s="1164"/>
      <c r="S63" s="1166"/>
    </row>
    <row r="64" spans="1:19" s="1148" customFormat="1" ht="39.950000000000003" customHeight="1">
      <c r="A64" s="1154"/>
      <c r="B64" s="1155" t="s">
        <v>926</v>
      </c>
      <c r="C64" s="1167" t="s">
        <v>935</v>
      </c>
      <c r="D64" s="1157"/>
      <c r="E64" s="1167"/>
      <c r="F64" s="1167"/>
      <c r="G64" s="1167"/>
      <c r="H64" s="1167"/>
      <c r="I64" s="1167"/>
      <c r="J64" s="1167"/>
      <c r="K64" s="1167"/>
      <c r="L64" s="1167"/>
      <c r="M64" s="1167"/>
      <c r="N64" s="1167"/>
      <c r="O64" s="1167"/>
      <c r="P64" s="1167"/>
      <c r="Q64" s="1167"/>
      <c r="R64" s="1167"/>
      <c r="S64" s="1168"/>
    </row>
    <row r="65" spans="1:19" s="1148" customFormat="1" ht="39.950000000000003" customHeight="1">
      <c r="A65" s="1347" t="s">
        <v>1494</v>
      </c>
      <c r="B65" s="1348"/>
      <c r="C65" s="1348"/>
      <c r="D65" s="1348"/>
      <c r="E65" s="1151"/>
      <c r="F65" s="1151"/>
      <c r="G65" s="1152"/>
      <c r="H65" s="1151"/>
      <c r="I65" s="1151"/>
      <c r="J65" s="1151"/>
      <c r="K65" s="1151"/>
      <c r="L65" s="1151"/>
      <c r="M65" s="1151"/>
      <c r="N65" s="1151"/>
      <c r="O65" s="1151"/>
      <c r="P65" s="1151"/>
      <c r="Q65" s="1151"/>
      <c r="R65" s="1151"/>
      <c r="S65" s="1153" t="s">
        <v>937</v>
      </c>
    </row>
    <row r="66" spans="1:19" s="1148" customFormat="1" ht="39.950000000000003" customHeight="1">
      <c r="A66" s="1154"/>
      <c r="B66" s="1169" t="s">
        <v>938</v>
      </c>
      <c r="C66" s="1160" t="s">
        <v>1495</v>
      </c>
      <c r="D66" s="1161"/>
      <c r="E66" s="1160"/>
      <c r="F66" s="1160"/>
      <c r="G66" s="1160"/>
      <c r="H66" s="1160"/>
      <c r="I66" s="1160"/>
      <c r="J66" s="1160"/>
      <c r="K66" s="1160"/>
      <c r="L66" s="1160"/>
      <c r="M66" s="1160"/>
      <c r="N66" s="1160"/>
      <c r="O66" s="1160"/>
      <c r="P66" s="1160"/>
      <c r="Q66" s="1160"/>
      <c r="R66" s="1160"/>
      <c r="S66" s="1162"/>
    </row>
    <row r="67" spans="1:19" s="1148" customFormat="1" ht="39.950000000000003" customHeight="1">
      <c r="A67" s="1347" t="s">
        <v>940</v>
      </c>
      <c r="B67" s="1348"/>
      <c r="C67" s="1149"/>
      <c r="D67" s="1163"/>
      <c r="E67" s="1159"/>
      <c r="F67" s="1159" t="s">
        <v>924</v>
      </c>
      <c r="G67" s="1152"/>
      <c r="H67" s="1151"/>
      <c r="I67" s="1151"/>
      <c r="J67" s="1151"/>
      <c r="K67" s="1151"/>
      <c r="L67" s="1151"/>
      <c r="M67" s="1151"/>
      <c r="N67" s="1151"/>
      <c r="O67" s="1151"/>
      <c r="P67" s="1151"/>
      <c r="Q67" s="1151"/>
      <c r="R67" s="1151"/>
      <c r="S67" s="1153" t="s">
        <v>941</v>
      </c>
    </row>
    <row r="68" spans="1:19" s="1148" customFormat="1" ht="33.75" customHeight="1">
      <c r="A68" s="1170"/>
      <c r="B68" s="1155" t="s">
        <v>942</v>
      </c>
      <c r="C68" s="1167" t="s">
        <v>943</v>
      </c>
      <c r="D68" s="1157"/>
      <c r="E68" s="1167"/>
      <c r="F68" s="1167"/>
      <c r="G68" s="1167"/>
      <c r="H68" s="1167"/>
      <c r="I68" s="1167"/>
      <c r="J68" s="1167"/>
      <c r="K68" s="1167"/>
      <c r="L68" s="1167"/>
      <c r="M68" s="1167"/>
      <c r="N68" s="1167"/>
      <c r="O68" s="1167"/>
      <c r="P68" s="1167"/>
      <c r="Q68" s="1167"/>
      <c r="R68" s="1167"/>
      <c r="S68" s="1168"/>
    </row>
    <row r="69" spans="1:19" s="1148" customFormat="1" ht="33.6" customHeight="1">
      <c r="A69" s="1170"/>
      <c r="B69" s="1171" t="s">
        <v>944</v>
      </c>
      <c r="C69" s="1164" t="s">
        <v>945</v>
      </c>
      <c r="D69" s="1161"/>
      <c r="E69" s="1172"/>
      <c r="F69" s="1172" t="s">
        <v>946</v>
      </c>
      <c r="G69" s="1173"/>
      <c r="H69" s="1174"/>
      <c r="I69" s="1174"/>
      <c r="J69" s="1174"/>
      <c r="K69" s="1174"/>
      <c r="L69" s="1174"/>
      <c r="M69" s="1174"/>
      <c r="N69" s="1174"/>
      <c r="O69" s="1174"/>
      <c r="P69" s="1174"/>
      <c r="Q69" s="1174"/>
      <c r="R69" s="1174"/>
      <c r="S69" s="1175"/>
    </row>
    <row r="70" spans="1:19" s="1148" customFormat="1" ht="33.75" customHeight="1">
      <c r="A70" s="1170"/>
      <c r="B70" s="1171" t="s">
        <v>947</v>
      </c>
      <c r="C70" s="1164" t="s">
        <v>948</v>
      </c>
      <c r="D70" s="1165"/>
      <c r="E70" s="1164"/>
      <c r="F70" s="1172" t="s">
        <v>949</v>
      </c>
      <c r="G70" s="1164"/>
      <c r="H70" s="1164"/>
      <c r="I70" s="1164"/>
      <c r="J70" s="1164"/>
      <c r="K70" s="1164"/>
      <c r="L70" s="1164"/>
      <c r="M70" s="1164"/>
      <c r="N70" s="1164"/>
      <c r="O70" s="1164"/>
      <c r="P70" s="1164"/>
      <c r="Q70" s="1164"/>
      <c r="R70" s="1164"/>
      <c r="S70" s="1166"/>
    </row>
    <row r="71" spans="1:19" s="1148" customFormat="1" ht="33.75" customHeight="1">
      <c r="A71" s="1170"/>
      <c r="B71" s="1171" t="s">
        <v>950</v>
      </c>
      <c r="C71" s="1164" t="s">
        <v>951</v>
      </c>
      <c r="D71" s="1161"/>
      <c r="E71" s="1172"/>
      <c r="F71" s="1172" t="s">
        <v>952</v>
      </c>
      <c r="G71" s="1173"/>
      <c r="H71" s="1174"/>
      <c r="I71" s="1174"/>
      <c r="J71" s="1174"/>
      <c r="K71" s="1174"/>
      <c r="L71" s="1174"/>
      <c r="M71" s="1174"/>
      <c r="N71" s="1174"/>
      <c r="O71" s="1174"/>
      <c r="P71" s="1174"/>
      <c r="Q71" s="1174"/>
      <c r="R71" s="1174"/>
      <c r="S71" s="1175"/>
    </row>
    <row r="72" spans="1:19" s="1148" customFormat="1" ht="33.75" customHeight="1">
      <c r="A72" s="1170"/>
      <c r="B72" s="1171" t="s">
        <v>953</v>
      </c>
      <c r="C72" s="1160" t="s">
        <v>1496</v>
      </c>
      <c r="D72" s="1161"/>
      <c r="E72" s="1172"/>
      <c r="F72" s="1172" t="s">
        <v>955</v>
      </c>
      <c r="G72" s="1173"/>
      <c r="H72" s="1174"/>
      <c r="I72" s="1174"/>
      <c r="J72" s="1174"/>
      <c r="K72" s="1174"/>
      <c r="L72" s="1174"/>
      <c r="M72" s="1174"/>
      <c r="N72" s="1174"/>
      <c r="O72" s="1174"/>
      <c r="P72" s="1174"/>
      <c r="Q72" s="1174"/>
      <c r="R72" s="1174"/>
      <c r="S72" s="1175"/>
    </row>
    <row r="73" spans="1:19" s="1148" customFormat="1" ht="33.75" customHeight="1">
      <c r="A73" s="1170"/>
      <c r="B73" s="1171" t="s">
        <v>956</v>
      </c>
      <c r="C73" s="1160" t="s">
        <v>957</v>
      </c>
      <c r="D73" s="1161"/>
      <c r="E73" s="1172"/>
      <c r="F73" s="1172" t="s">
        <v>958</v>
      </c>
      <c r="G73" s="1173"/>
      <c r="H73" s="1174"/>
      <c r="I73" s="1174"/>
      <c r="J73" s="1174"/>
      <c r="K73" s="1174"/>
      <c r="L73" s="1174"/>
      <c r="M73" s="1174"/>
      <c r="N73" s="1174"/>
      <c r="O73" s="1174"/>
      <c r="P73" s="1174"/>
      <c r="Q73" s="1174"/>
      <c r="R73" s="1174"/>
      <c r="S73" s="1175"/>
    </row>
    <row r="74" spans="1:19" s="1148" customFormat="1" ht="39.950000000000003" customHeight="1">
      <c r="A74" s="1347" t="s">
        <v>959</v>
      </c>
      <c r="B74" s="1348"/>
      <c r="C74" s="1149"/>
      <c r="D74" s="1150"/>
      <c r="E74" s="1151"/>
      <c r="F74" s="1151"/>
      <c r="G74" s="1152"/>
      <c r="H74" s="1151"/>
      <c r="I74" s="1151"/>
      <c r="J74" s="1151"/>
      <c r="K74" s="1151"/>
      <c r="L74" s="1151"/>
      <c r="M74" s="1151"/>
      <c r="N74" s="1151"/>
      <c r="O74" s="1151"/>
      <c r="P74" s="1151"/>
      <c r="Q74" s="1151"/>
      <c r="R74" s="1151"/>
      <c r="S74" s="1153" t="s">
        <v>960</v>
      </c>
    </row>
    <row r="75" spans="1:19" s="1148" customFormat="1" ht="32.25" customHeight="1">
      <c r="A75" s="1170"/>
      <c r="B75" s="1176" t="s">
        <v>924</v>
      </c>
      <c r="C75" s="1177" t="s">
        <v>961</v>
      </c>
      <c r="D75" s="1161"/>
      <c r="E75" s="1172"/>
      <c r="F75" s="1174"/>
      <c r="G75" s="1173"/>
      <c r="H75" s="1174"/>
      <c r="I75" s="1174"/>
      <c r="J75" s="1174"/>
      <c r="K75" s="1174"/>
      <c r="L75" s="1174"/>
      <c r="M75" s="1174"/>
      <c r="N75" s="1174"/>
      <c r="O75" s="1174"/>
      <c r="P75" s="1174"/>
      <c r="Q75" s="1174"/>
      <c r="R75" s="1174"/>
      <c r="S75" s="1175"/>
    </row>
    <row r="76" spans="1:19" s="1186" customFormat="1" ht="12.75">
      <c r="A76" s="1178"/>
      <c r="B76" s="1179" t="s">
        <v>938</v>
      </c>
      <c r="C76" s="1180" t="s">
        <v>962</v>
      </c>
      <c r="D76" s="1181"/>
      <c r="E76" s="1182"/>
      <c r="F76" s="1183"/>
      <c r="G76" s="1184"/>
      <c r="H76" s="1183"/>
      <c r="I76" s="1183"/>
      <c r="J76" s="1183"/>
      <c r="K76" s="1183"/>
      <c r="L76" s="1183"/>
      <c r="M76" s="1183"/>
      <c r="N76" s="1183"/>
      <c r="O76" s="1183"/>
      <c r="P76" s="1183"/>
      <c r="Q76" s="1183"/>
      <c r="R76" s="1183"/>
      <c r="S76" s="1185"/>
    </row>
  </sheetData>
  <mergeCells count="69">
    <mergeCell ref="A6:A9"/>
    <mergeCell ref="B6:B7"/>
    <mergeCell ref="D6:D7"/>
    <mergeCell ref="E6:E7"/>
    <mergeCell ref="F6:F7"/>
    <mergeCell ref="A2:A3"/>
    <mergeCell ref="B2:B3"/>
    <mergeCell ref="C2:C3"/>
    <mergeCell ref="E2:S2"/>
    <mergeCell ref="A4:C4"/>
    <mergeCell ref="Q6:Q7"/>
    <mergeCell ref="R6:R7"/>
    <mergeCell ref="G6:G7"/>
    <mergeCell ref="H6:H7"/>
    <mergeCell ref="I6:I7"/>
    <mergeCell ref="J6:J7"/>
    <mergeCell ref="K6:K7"/>
    <mergeCell ref="L6:L7"/>
    <mergeCell ref="A10:A12"/>
    <mergeCell ref="B10:B11"/>
    <mergeCell ref="S6:S7"/>
    <mergeCell ref="B8:B9"/>
    <mergeCell ref="E8:E9"/>
    <mergeCell ref="F8:F9"/>
    <mergeCell ref="H8:H9"/>
    <mergeCell ref="I8:I9"/>
    <mergeCell ref="J8:J9"/>
    <mergeCell ref="K8:K9"/>
    <mergeCell ref="L8:L9"/>
    <mergeCell ref="N8:N9"/>
    <mergeCell ref="M6:M7"/>
    <mergeCell ref="N6:N7"/>
    <mergeCell ref="O6:O7"/>
    <mergeCell ref="P6:P7"/>
    <mergeCell ref="O8:O9"/>
    <mergeCell ref="P8:P9"/>
    <mergeCell ref="Q8:Q9"/>
    <mergeCell ref="R8:R9"/>
    <mergeCell ref="S8:S9"/>
    <mergeCell ref="A30:S30"/>
    <mergeCell ref="A13:A15"/>
    <mergeCell ref="A17:A18"/>
    <mergeCell ref="A20:S20"/>
    <mergeCell ref="A21:A22"/>
    <mergeCell ref="B21:B22"/>
    <mergeCell ref="C21:C22"/>
    <mergeCell ref="E21:S21"/>
    <mergeCell ref="A23:A25"/>
    <mergeCell ref="B23:B25"/>
    <mergeCell ref="S23:S25"/>
    <mergeCell ref="A26:A27"/>
    <mergeCell ref="B26:B27"/>
    <mergeCell ref="A33:A35"/>
    <mergeCell ref="L33:R33"/>
    <mergeCell ref="L34:R34"/>
    <mergeCell ref="L35:R35"/>
    <mergeCell ref="A31:A32"/>
    <mergeCell ref="B31:B32"/>
    <mergeCell ref="C31:C32"/>
    <mergeCell ref="E31:H31"/>
    <mergeCell ref="I31:K31"/>
    <mergeCell ref="L31:R32"/>
    <mergeCell ref="A62:B62"/>
    <mergeCell ref="A65:D65"/>
    <mergeCell ref="A67:B67"/>
    <mergeCell ref="A74:B74"/>
    <mergeCell ref="A52:E52"/>
    <mergeCell ref="A56:B56"/>
    <mergeCell ref="A59:B59"/>
  </mergeCell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8"/>
  <sheetViews>
    <sheetView topLeftCell="A54" workbookViewId="0">
      <selection activeCell="A75" sqref="A75"/>
    </sheetView>
  </sheetViews>
  <sheetFormatPr defaultRowHeight="15"/>
  <cols>
    <col min="1" max="1" width="15.85546875" customWidth="1"/>
    <col min="3" max="3" width="29.42578125" customWidth="1"/>
    <col min="4" max="4" width="13.7109375" customWidth="1"/>
    <col min="5" max="5" width="19.7109375" customWidth="1"/>
    <col min="6" max="6" width="22.7109375" customWidth="1"/>
    <col min="7" max="7" width="15.7109375" customWidth="1"/>
    <col min="8" max="8" width="9.28515625" bestFit="1" customWidth="1"/>
    <col min="9" max="9" width="19" customWidth="1"/>
    <col min="10" max="10" width="15.140625" customWidth="1"/>
    <col min="12" max="12" width="14.5703125" customWidth="1"/>
    <col min="16" max="16" width="19" customWidth="1"/>
    <col min="17" max="17" width="13.42578125" customWidth="1"/>
    <col min="18" max="18" width="9.28515625" bestFit="1" customWidth="1"/>
  </cols>
  <sheetData>
    <row r="1" spans="1:19" ht="67.5" customHeight="1"/>
    <row r="2" spans="1:19" s="972" customFormat="1" ht="51" customHeight="1">
      <c r="A2" s="1622" t="s">
        <v>963</v>
      </c>
      <c r="B2" s="1622"/>
      <c r="C2" s="1622"/>
      <c r="D2" s="1622"/>
      <c r="E2" s="970"/>
      <c r="F2" s="942"/>
      <c r="G2" s="944"/>
      <c r="H2" s="943"/>
      <c r="I2" s="942"/>
      <c r="J2" s="942"/>
      <c r="K2" s="942"/>
      <c r="L2" s="942"/>
      <c r="M2" s="942"/>
      <c r="N2" s="942"/>
      <c r="O2" s="942"/>
      <c r="P2" s="942"/>
      <c r="Q2" s="942"/>
      <c r="R2" s="971"/>
      <c r="S2" s="971"/>
    </row>
    <row r="3" spans="1:19" s="835" customFormat="1">
      <c r="A3" s="1362" t="s">
        <v>767</v>
      </c>
      <c r="B3" s="1364" t="s">
        <v>2</v>
      </c>
      <c r="C3" s="1364" t="s">
        <v>768</v>
      </c>
      <c r="D3" s="834"/>
      <c r="E3" s="1366" t="s">
        <v>709</v>
      </c>
      <c r="F3" s="1367"/>
      <c r="G3" s="1367"/>
      <c r="H3" s="1367"/>
      <c r="I3" s="1367"/>
      <c r="J3" s="1367"/>
      <c r="K3" s="1367"/>
      <c r="L3" s="1367"/>
      <c r="M3" s="1367"/>
      <c r="N3" s="1367"/>
      <c r="O3" s="1367"/>
      <c r="P3" s="1367"/>
      <c r="Q3" s="1367"/>
      <c r="R3" s="1367"/>
      <c r="S3" s="1368"/>
    </row>
    <row r="4" spans="1:19" s="835" customFormat="1" ht="30.95" customHeight="1">
      <c r="A4" s="1391"/>
      <c r="B4" s="1365"/>
      <c r="C4" s="1365"/>
      <c r="D4" s="836" t="s">
        <v>862</v>
      </c>
      <c r="E4" s="837" t="s">
        <v>6</v>
      </c>
      <c r="F4" s="837" t="s">
        <v>769</v>
      </c>
      <c r="G4" s="837" t="s">
        <v>770</v>
      </c>
      <c r="H4" s="839" t="s">
        <v>771</v>
      </c>
      <c r="I4" s="837" t="s">
        <v>8</v>
      </c>
      <c r="J4" s="841" t="s">
        <v>9</v>
      </c>
      <c r="K4" s="841" t="s">
        <v>772</v>
      </c>
      <c r="L4" s="841" t="s">
        <v>592</v>
      </c>
      <c r="M4" s="841" t="s">
        <v>773</v>
      </c>
      <c r="N4" s="841" t="s">
        <v>594</v>
      </c>
      <c r="O4" s="841" t="s">
        <v>774</v>
      </c>
      <c r="P4" s="841" t="s">
        <v>775</v>
      </c>
      <c r="Q4" s="841" t="s">
        <v>13</v>
      </c>
      <c r="R4" s="841" t="s">
        <v>14</v>
      </c>
      <c r="S4" s="841" t="s">
        <v>776</v>
      </c>
    </row>
    <row r="5" spans="1:19" s="1202" customFormat="1" ht="27.75" customHeight="1">
      <c r="A5" s="1403" t="s">
        <v>1015</v>
      </c>
      <c r="B5" s="1384" t="s">
        <v>1473</v>
      </c>
      <c r="C5" s="934" t="s">
        <v>1418</v>
      </c>
      <c r="D5" s="973">
        <f>131+3299</f>
        <v>3430</v>
      </c>
      <c r="E5" s="916" t="s">
        <v>1419</v>
      </c>
      <c r="F5" s="851" t="s">
        <v>1420</v>
      </c>
      <c r="G5" s="1015" t="s">
        <v>1263</v>
      </c>
      <c r="H5" s="896">
        <v>1</v>
      </c>
      <c r="I5" s="936" t="s">
        <v>1019</v>
      </c>
      <c r="J5" s="856" t="s">
        <v>1421</v>
      </c>
      <c r="K5" s="856" t="s">
        <v>842</v>
      </c>
      <c r="L5" s="1026" t="s">
        <v>115</v>
      </c>
      <c r="M5" s="858" t="s">
        <v>1072</v>
      </c>
      <c r="N5" s="1027" t="s">
        <v>973</v>
      </c>
      <c r="O5" s="859" t="s">
        <v>974</v>
      </c>
      <c r="P5" s="936" t="s">
        <v>1035</v>
      </c>
      <c r="Q5" s="1023" t="s">
        <v>802</v>
      </c>
      <c r="R5" s="1028">
        <v>2</v>
      </c>
      <c r="S5" s="861" t="s">
        <v>1474</v>
      </c>
    </row>
    <row r="6" spans="1:19" s="1202" customFormat="1" ht="27.75" customHeight="1">
      <c r="A6" s="1375"/>
      <c r="B6" s="1378"/>
      <c r="C6" s="934" t="s">
        <v>1422</v>
      </c>
      <c r="D6" s="1029">
        <f>131+2899</f>
        <v>3030</v>
      </c>
      <c r="E6" s="916" t="s">
        <v>1423</v>
      </c>
      <c r="F6" s="851" t="s">
        <v>1424</v>
      </c>
      <c r="G6" s="1015" t="s">
        <v>1263</v>
      </c>
      <c r="H6" s="896">
        <v>1</v>
      </c>
      <c r="I6" s="936" t="s">
        <v>1019</v>
      </c>
      <c r="J6" s="856" t="s">
        <v>1421</v>
      </c>
      <c r="K6" s="856" t="s">
        <v>842</v>
      </c>
      <c r="L6" s="1026" t="s">
        <v>115</v>
      </c>
      <c r="M6" s="858" t="s">
        <v>1072</v>
      </c>
      <c r="N6" s="1027" t="s">
        <v>973</v>
      </c>
      <c r="O6" s="859" t="s">
        <v>974</v>
      </c>
      <c r="P6" s="936" t="s">
        <v>1035</v>
      </c>
      <c r="Q6" s="1023" t="s">
        <v>802</v>
      </c>
      <c r="R6" s="1028">
        <v>2</v>
      </c>
      <c r="S6" s="861" t="s">
        <v>1474</v>
      </c>
    </row>
    <row r="7" spans="1:19" s="1202" customFormat="1" ht="27.75" customHeight="1">
      <c r="A7" s="1375"/>
      <c r="B7" s="1384" t="s">
        <v>1016</v>
      </c>
      <c r="C7" s="1030" t="s">
        <v>1023</v>
      </c>
      <c r="D7" s="1031">
        <f>131+2799</f>
        <v>2930</v>
      </c>
      <c r="E7" s="1032" t="s">
        <v>841</v>
      </c>
      <c r="F7" s="1379" t="s">
        <v>1018</v>
      </c>
      <c r="G7" s="1473" t="s">
        <v>1263</v>
      </c>
      <c r="H7" s="1476">
        <v>1</v>
      </c>
      <c r="I7" s="1033" t="s">
        <v>1019</v>
      </c>
      <c r="J7" s="1033" t="s">
        <v>1020</v>
      </c>
      <c r="K7" s="881" t="s">
        <v>842</v>
      </c>
      <c r="L7" s="1492" t="s">
        <v>115</v>
      </c>
      <c r="M7" s="1494" t="s">
        <v>1009</v>
      </c>
      <c r="N7" s="1482" t="s">
        <v>973</v>
      </c>
      <c r="O7" s="1488" t="s">
        <v>974</v>
      </c>
      <c r="P7" s="1479" t="s">
        <v>1021</v>
      </c>
      <c r="Q7" s="1584" t="s">
        <v>802</v>
      </c>
      <c r="R7" s="1467">
        <v>2</v>
      </c>
      <c r="S7" s="1467" t="s">
        <v>1475</v>
      </c>
    </row>
    <row r="8" spans="1:19" s="1202" customFormat="1" ht="27.75" customHeight="1">
      <c r="A8" s="1375"/>
      <c r="B8" s="1377"/>
      <c r="C8" s="849" t="s">
        <v>1024</v>
      </c>
      <c r="D8" s="1500">
        <f>131+2199</f>
        <v>2330</v>
      </c>
      <c r="E8" s="1379" t="s">
        <v>1025</v>
      </c>
      <c r="F8" s="1380"/>
      <c r="G8" s="1474"/>
      <c r="H8" s="1477"/>
      <c r="I8" s="1479" t="s">
        <v>1026</v>
      </c>
      <c r="J8" s="1479" t="s">
        <v>812</v>
      </c>
      <c r="K8" s="1479" t="s">
        <v>812</v>
      </c>
      <c r="L8" s="1513"/>
      <c r="M8" s="1514"/>
      <c r="N8" s="1483"/>
      <c r="O8" s="1506"/>
      <c r="P8" s="1480"/>
      <c r="Q8" s="1585"/>
      <c r="R8" s="1468"/>
      <c r="S8" s="1468"/>
    </row>
    <row r="9" spans="1:19" s="1202" customFormat="1" ht="27.75" customHeight="1">
      <c r="A9" s="1375"/>
      <c r="B9" s="1378"/>
      <c r="C9" s="1030" t="s">
        <v>1027</v>
      </c>
      <c r="D9" s="1501"/>
      <c r="E9" s="1381"/>
      <c r="F9" s="1381"/>
      <c r="G9" s="1475"/>
      <c r="H9" s="1478"/>
      <c r="I9" s="1481"/>
      <c r="J9" s="1481"/>
      <c r="K9" s="1481"/>
      <c r="L9" s="1493"/>
      <c r="M9" s="1495"/>
      <c r="N9" s="1484"/>
      <c r="O9" s="1489"/>
      <c r="P9" s="1481"/>
      <c r="Q9" s="1586"/>
      <c r="R9" s="1469"/>
      <c r="S9" s="1469"/>
    </row>
    <row r="10" spans="1:19" s="1202" customFormat="1" ht="27.75" customHeight="1">
      <c r="A10" s="1375"/>
      <c r="B10" s="917" t="s">
        <v>1028</v>
      </c>
      <c r="C10" s="901" t="s">
        <v>1029</v>
      </c>
      <c r="D10" s="875">
        <f>131+1499</f>
        <v>1630</v>
      </c>
      <c r="E10" s="1032" t="s">
        <v>1030</v>
      </c>
      <c r="F10" s="1032" t="s">
        <v>1031</v>
      </c>
      <c r="G10" s="1034" t="s">
        <v>1346</v>
      </c>
      <c r="H10" s="1035">
        <v>1</v>
      </c>
      <c r="I10" s="881" t="s">
        <v>1032</v>
      </c>
      <c r="J10" s="881" t="s">
        <v>812</v>
      </c>
      <c r="K10" s="881" t="s">
        <v>812</v>
      </c>
      <c r="L10" s="1036" t="s">
        <v>115</v>
      </c>
      <c r="M10" s="883" t="s">
        <v>1033</v>
      </c>
      <c r="N10" s="884" t="s">
        <v>973</v>
      </c>
      <c r="O10" s="1037" t="s">
        <v>1034</v>
      </c>
      <c r="P10" s="881" t="s">
        <v>1035</v>
      </c>
      <c r="Q10" s="886" t="s">
        <v>802</v>
      </c>
      <c r="R10" s="887">
        <v>1</v>
      </c>
      <c r="S10" s="887" t="s">
        <v>1476</v>
      </c>
    </row>
    <row r="11" spans="1:19" s="1202" customFormat="1" ht="27.75" customHeight="1">
      <c r="A11" s="1375"/>
      <c r="B11" s="1427" t="s">
        <v>1353</v>
      </c>
      <c r="C11" s="989" t="s">
        <v>1037</v>
      </c>
      <c r="D11" s="1500">
        <f>131+1399</f>
        <v>1530</v>
      </c>
      <c r="E11" s="1564" t="s">
        <v>1038</v>
      </c>
      <c r="F11" s="1401" t="s">
        <v>1039</v>
      </c>
      <c r="G11" s="1420" t="s">
        <v>1346</v>
      </c>
      <c r="H11" s="1409" t="s">
        <v>115</v>
      </c>
      <c r="I11" s="1581" t="s">
        <v>1040</v>
      </c>
      <c r="J11" s="1395" t="s">
        <v>812</v>
      </c>
      <c r="K11" s="1395" t="s">
        <v>812</v>
      </c>
      <c r="L11" s="1411" t="s">
        <v>115</v>
      </c>
      <c r="M11" s="1415" t="s">
        <v>1033</v>
      </c>
      <c r="N11" s="1413" t="s">
        <v>973</v>
      </c>
      <c r="O11" s="1393" t="s">
        <v>1034</v>
      </c>
      <c r="P11" s="1581" t="s">
        <v>1041</v>
      </c>
      <c r="Q11" s="1581" t="s">
        <v>1042</v>
      </c>
      <c r="R11" s="1399">
        <v>1</v>
      </c>
      <c r="S11" s="1564" t="s">
        <v>1477</v>
      </c>
    </row>
    <row r="12" spans="1:19" s="1202" customFormat="1" ht="27.75" customHeight="1">
      <c r="A12" s="1375"/>
      <c r="B12" s="1453"/>
      <c r="C12" s="1009" t="s">
        <v>1044</v>
      </c>
      <c r="D12" s="1505"/>
      <c r="E12" s="1565"/>
      <c r="F12" s="1404"/>
      <c r="G12" s="1421"/>
      <c r="H12" s="1422"/>
      <c r="I12" s="1582"/>
      <c r="J12" s="1417"/>
      <c r="K12" s="1417"/>
      <c r="L12" s="1423"/>
      <c r="M12" s="1416"/>
      <c r="N12" s="1448"/>
      <c r="O12" s="1441"/>
      <c r="P12" s="1582"/>
      <c r="Q12" s="1582"/>
      <c r="R12" s="1419"/>
      <c r="S12" s="1565"/>
    </row>
    <row r="13" spans="1:19" s="1202" customFormat="1" ht="27.75" customHeight="1">
      <c r="A13" s="1376"/>
      <c r="B13" s="1454"/>
      <c r="C13" s="1010" t="s">
        <v>1045</v>
      </c>
      <c r="D13" s="1501"/>
      <c r="E13" s="1587"/>
      <c r="F13" s="1402"/>
      <c r="G13" s="1456"/>
      <c r="H13" s="1410"/>
      <c r="I13" s="1583"/>
      <c r="J13" s="1396"/>
      <c r="K13" s="1396"/>
      <c r="L13" s="1412"/>
      <c r="M13" s="1449"/>
      <c r="N13" s="1414"/>
      <c r="O13" s="1394"/>
      <c r="P13" s="1583"/>
      <c r="Q13" s="1583"/>
      <c r="R13" s="1400"/>
      <c r="S13" s="1565"/>
    </row>
    <row r="14" spans="1:19" s="972" customFormat="1" ht="18" customHeight="1">
      <c r="A14" s="1403" t="s">
        <v>1046</v>
      </c>
      <c r="B14" s="1566" t="s">
        <v>1047</v>
      </c>
      <c r="C14" s="1038" t="s">
        <v>1048</v>
      </c>
      <c r="D14" s="1569">
        <f>131+2999</f>
        <v>3130</v>
      </c>
      <c r="E14" s="1572" t="s">
        <v>1006</v>
      </c>
      <c r="F14" s="1039" t="s">
        <v>1049</v>
      </c>
      <c r="G14" s="1575" t="s">
        <v>1354</v>
      </c>
      <c r="H14" s="1578">
        <v>1</v>
      </c>
      <c r="I14" s="1413" t="s">
        <v>852</v>
      </c>
      <c r="J14" s="1413" t="s">
        <v>1008</v>
      </c>
      <c r="K14" s="1413" t="s">
        <v>842</v>
      </c>
      <c r="L14" s="1040" t="s">
        <v>1050</v>
      </c>
      <c r="M14" s="1558" t="s">
        <v>1009</v>
      </c>
      <c r="N14" s="1413" t="s">
        <v>973</v>
      </c>
      <c r="O14" s="1393" t="s">
        <v>1034</v>
      </c>
      <c r="P14" s="1041" t="s">
        <v>1051</v>
      </c>
      <c r="Q14" s="1450" t="s">
        <v>802</v>
      </c>
      <c r="R14" s="1561">
        <v>2</v>
      </c>
      <c r="S14" s="1561" t="s">
        <v>1478</v>
      </c>
    </row>
    <row r="15" spans="1:19" s="972" customFormat="1" ht="18" customHeight="1">
      <c r="A15" s="1375"/>
      <c r="B15" s="1567"/>
      <c r="C15" s="1038" t="s">
        <v>1052</v>
      </c>
      <c r="D15" s="1570"/>
      <c r="E15" s="1573"/>
      <c r="F15" s="1042"/>
      <c r="G15" s="1576"/>
      <c r="H15" s="1579"/>
      <c r="I15" s="1448"/>
      <c r="J15" s="1448"/>
      <c r="K15" s="1448"/>
      <c r="L15" s="1040"/>
      <c r="M15" s="1559"/>
      <c r="N15" s="1448"/>
      <c r="O15" s="1441"/>
      <c r="P15" s="1043"/>
      <c r="Q15" s="1451"/>
      <c r="R15" s="1562"/>
      <c r="S15" s="1562"/>
    </row>
    <row r="16" spans="1:19" s="972" customFormat="1" ht="18" customHeight="1">
      <c r="A16" s="1375"/>
      <c r="B16" s="1568"/>
      <c r="C16" s="1044" t="s">
        <v>1356</v>
      </c>
      <c r="D16" s="1571"/>
      <c r="E16" s="1574"/>
      <c r="F16" s="1045"/>
      <c r="G16" s="1577"/>
      <c r="H16" s="1580"/>
      <c r="I16" s="1414"/>
      <c r="J16" s="1414"/>
      <c r="K16" s="1414"/>
      <c r="L16" s="1040"/>
      <c r="M16" s="1560"/>
      <c r="N16" s="1414"/>
      <c r="O16" s="1394"/>
      <c r="P16" s="1046"/>
      <c r="Q16" s="1452"/>
      <c r="R16" s="1563"/>
      <c r="S16" s="1563"/>
    </row>
    <row r="17" spans="1:19" s="972" customFormat="1" ht="18" customHeight="1">
      <c r="A17" s="1375"/>
      <c r="B17" s="1543" t="s">
        <v>1479</v>
      </c>
      <c r="C17" s="863" t="s">
        <v>1425</v>
      </c>
      <c r="D17" s="1546">
        <f>131+2299</f>
        <v>2430</v>
      </c>
      <c r="E17" s="1549" t="s">
        <v>841</v>
      </c>
      <c r="F17" s="1549" t="s">
        <v>1049</v>
      </c>
      <c r="G17" s="1552" t="s">
        <v>1426</v>
      </c>
      <c r="H17" s="1555">
        <v>1</v>
      </c>
      <c r="I17" s="1531" t="s">
        <v>852</v>
      </c>
      <c r="J17" s="1527" t="s">
        <v>1427</v>
      </c>
      <c r="K17" s="1534" t="s">
        <v>842</v>
      </c>
      <c r="L17" s="1537" t="s">
        <v>1050</v>
      </c>
      <c r="M17" s="1540" t="s">
        <v>1009</v>
      </c>
      <c r="N17" s="1534" t="s">
        <v>973</v>
      </c>
      <c r="O17" s="1515" t="s">
        <v>1034</v>
      </c>
      <c r="P17" s="1518" t="s">
        <v>1051</v>
      </c>
      <c r="Q17" s="1521" t="s">
        <v>802</v>
      </c>
      <c r="R17" s="1524">
        <v>2</v>
      </c>
      <c r="S17" s="1527" t="s">
        <v>1428</v>
      </c>
    </row>
    <row r="18" spans="1:19" s="972" customFormat="1" ht="18" customHeight="1">
      <c r="A18" s="1375"/>
      <c r="B18" s="1544"/>
      <c r="C18" s="865" t="s">
        <v>1429</v>
      </c>
      <c r="D18" s="1547"/>
      <c r="E18" s="1550"/>
      <c r="F18" s="1550"/>
      <c r="G18" s="1553"/>
      <c r="H18" s="1556"/>
      <c r="I18" s="1532"/>
      <c r="J18" s="1528"/>
      <c r="K18" s="1535"/>
      <c r="L18" s="1538"/>
      <c r="M18" s="1541"/>
      <c r="N18" s="1535"/>
      <c r="O18" s="1516"/>
      <c r="P18" s="1519"/>
      <c r="Q18" s="1522"/>
      <c r="R18" s="1525"/>
      <c r="S18" s="1528"/>
    </row>
    <row r="19" spans="1:19" s="972" customFormat="1" ht="18" customHeight="1">
      <c r="A19" s="1375"/>
      <c r="B19" s="1544"/>
      <c r="C19" s="865" t="s">
        <v>1430</v>
      </c>
      <c r="D19" s="1547"/>
      <c r="E19" s="1550"/>
      <c r="F19" s="1550"/>
      <c r="G19" s="1553"/>
      <c r="H19" s="1556"/>
      <c r="I19" s="1532"/>
      <c r="J19" s="1528"/>
      <c r="K19" s="1535"/>
      <c r="L19" s="1538"/>
      <c r="M19" s="1541"/>
      <c r="N19" s="1535"/>
      <c r="O19" s="1516"/>
      <c r="P19" s="1519"/>
      <c r="Q19" s="1522"/>
      <c r="R19" s="1525"/>
      <c r="S19" s="1528"/>
    </row>
    <row r="20" spans="1:19" s="972" customFormat="1" ht="18" customHeight="1">
      <c r="A20" s="1375"/>
      <c r="B20" s="1545"/>
      <c r="C20" s="874" t="s">
        <v>1431</v>
      </c>
      <c r="D20" s="1548"/>
      <c r="E20" s="1551"/>
      <c r="F20" s="1551"/>
      <c r="G20" s="1554"/>
      <c r="H20" s="1557"/>
      <c r="I20" s="1533"/>
      <c r="J20" s="1529"/>
      <c r="K20" s="1536"/>
      <c r="L20" s="1539"/>
      <c r="M20" s="1542"/>
      <c r="N20" s="1536"/>
      <c r="O20" s="1517"/>
      <c r="P20" s="1520"/>
      <c r="Q20" s="1523"/>
      <c r="R20" s="1526"/>
      <c r="S20" s="1529"/>
    </row>
    <row r="21" spans="1:19" s="972" customFormat="1" ht="18" customHeight="1">
      <c r="A21" s="1375"/>
      <c r="B21" s="1047" t="s">
        <v>1047</v>
      </c>
      <c r="C21" s="1048" t="s">
        <v>1059</v>
      </c>
      <c r="D21" s="1049">
        <f>131+2299</f>
        <v>2430</v>
      </c>
      <c r="E21" s="877" t="s">
        <v>841</v>
      </c>
      <c r="F21" s="1032" t="s">
        <v>1049</v>
      </c>
      <c r="G21" s="1034" t="s">
        <v>1357</v>
      </c>
      <c r="H21" s="1035">
        <v>1</v>
      </c>
      <c r="I21" s="880" t="s">
        <v>852</v>
      </c>
      <c r="J21" s="881" t="s">
        <v>1054</v>
      </c>
      <c r="K21" s="881" t="s">
        <v>842</v>
      </c>
      <c r="L21" s="1036" t="s">
        <v>1050</v>
      </c>
      <c r="M21" s="883" t="s">
        <v>1009</v>
      </c>
      <c r="N21" s="884" t="s">
        <v>973</v>
      </c>
      <c r="O21" s="1037" t="s">
        <v>1034</v>
      </c>
      <c r="P21" s="881" t="s">
        <v>1051</v>
      </c>
      <c r="Q21" s="886" t="s">
        <v>802</v>
      </c>
      <c r="R21" s="887">
        <v>2</v>
      </c>
      <c r="S21" s="1050" t="s">
        <v>1432</v>
      </c>
    </row>
    <row r="22" spans="1:19" s="972" customFormat="1" ht="18" customHeight="1">
      <c r="A22" s="1375"/>
      <c r="B22" s="1384" t="s">
        <v>1480</v>
      </c>
      <c r="C22" s="863" t="s">
        <v>1433</v>
      </c>
      <c r="D22" s="1500">
        <f>131+2199</f>
        <v>2330</v>
      </c>
      <c r="E22" s="1379" t="s">
        <v>841</v>
      </c>
      <c r="F22" s="1379" t="s">
        <v>1062</v>
      </c>
      <c r="G22" s="1502" t="s">
        <v>1426</v>
      </c>
      <c r="H22" s="1473">
        <v>1</v>
      </c>
      <c r="I22" s="1510" t="s">
        <v>852</v>
      </c>
      <c r="J22" s="1507" t="s">
        <v>1427</v>
      </c>
      <c r="K22" s="1482" t="s">
        <v>842</v>
      </c>
      <c r="L22" s="1492" t="s">
        <v>1050</v>
      </c>
      <c r="M22" s="1494" t="s">
        <v>1009</v>
      </c>
      <c r="N22" s="1482" t="s">
        <v>973</v>
      </c>
      <c r="O22" s="1488" t="s">
        <v>1034</v>
      </c>
      <c r="P22" s="1479" t="s">
        <v>1051</v>
      </c>
      <c r="Q22" s="1464" t="s">
        <v>802</v>
      </c>
      <c r="R22" s="1467">
        <v>2</v>
      </c>
      <c r="S22" s="1507" t="s">
        <v>1428</v>
      </c>
    </row>
    <row r="23" spans="1:19" s="972" customFormat="1" ht="18" customHeight="1">
      <c r="A23" s="1375"/>
      <c r="B23" s="1377"/>
      <c r="C23" s="865" t="s">
        <v>1434</v>
      </c>
      <c r="D23" s="1505"/>
      <c r="E23" s="1380"/>
      <c r="F23" s="1380"/>
      <c r="G23" s="1530"/>
      <c r="H23" s="1474"/>
      <c r="I23" s="1511"/>
      <c r="J23" s="1508"/>
      <c r="K23" s="1483"/>
      <c r="L23" s="1513"/>
      <c r="M23" s="1514"/>
      <c r="N23" s="1483"/>
      <c r="O23" s="1506"/>
      <c r="P23" s="1480"/>
      <c r="Q23" s="1465"/>
      <c r="R23" s="1468"/>
      <c r="S23" s="1508"/>
    </row>
    <row r="24" spans="1:19" s="972" customFormat="1" ht="18" customHeight="1">
      <c r="A24" s="1375"/>
      <c r="B24" s="1377"/>
      <c r="C24" s="865" t="s">
        <v>1435</v>
      </c>
      <c r="D24" s="1505"/>
      <c r="E24" s="1380"/>
      <c r="F24" s="1380"/>
      <c r="G24" s="1530"/>
      <c r="H24" s="1474"/>
      <c r="I24" s="1511"/>
      <c r="J24" s="1508"/>
      <c r="K24" s="1483"/>
      <c r="L24" s="1513"/>
      <c r="M24" s="1514"/>
      <c r="N24" s="1483"/>
      <c r="O24" s="1506"/>
      <c r="P24" s="1480"/>
      <c r="Q24" s="1465"/>
      <c r="R24" s="1468"/>
      <c r="S24" s="1508"/>
    </row>
    <row r="25" spans="1:19" s="972" customFormat="1" ht="18" customHeight="1">
      <c r="A25" s="1375"/>
      <c r="B25" s="1377"/>
      <c r="C25" s="865" t="s">
        <v>1436</v>
      </c>
      <c r="D25" s="1505"/>
      <c r="E25" s="1380"/>
      <c r="F25" s="1380"/>
      <c r="G25" s="1530"/>
      <c r="H25" s="1474"/>
      <c r="I25" s="1511"/>
      <c r="J25" s="1508"/>
      <c r="K25" s="1483"/>
      <c r="L25" s="1513"/>
      <c r="M25" s="1514"/>
      <c r="N25" s="1483"/>
      <c r="O25" s="1506"/>
      <c r="P25" s="1480"/>
      <c r="Q25" s="1465"/>
      <c r="R25" s="1468"/>
      <c r="S25" s="1508"/>
    </row>
    <row r="26" spans="1:19" s="972" customFormat="1" ht="18" customHeight="1">
      <c r="A26" s="1375"/>
      <c r="B26" s="1378"/>
      <c r="C26" s="874" t="s">
        <v>1437</v>
      </c>
      <c r="D26" s="1501"/>
      <c r="E26" s="1381"/>
      <c r="F26" s="1381"/>
      <c r="G26" s="1503"/>
      <c r="H26" s="1475"/>
      <c r="I26" s="1512"/>
      <c r="J26" s="1509"/>
      <c r="K26" s="1484"/>
      <c r="L26" s="1493"/>
      <c r="M26" s="1495"/>
      <c r="N26" s="1484"/>
      <c r="O26" s="1489"/>
      <c r="P26" s="1481"/>
      <c r="Q26" s="1466"/>
      <c r="R26" s="1469"/>
      <c r="S26" s="1509"/>
    </row>
    <row r="27" spans="1:19" s="972" customFormat="1" ht="18" customHeight="1">
      <c r="A27" s="1376"/>
      <c r="B27" s="1051" t="s">
        <v>1060</v>
      </c>
      <c r="C27" s="889" t="s">
        <v>1064</v>
      </c>
      <c r="D27" s="850">
        <f>131+2199</f>
        <v>2330</v>
      </c>
      <c r="E27" s="862" t="s">
        <v>841</v>
      </c>
      <c r="F27" s="862" t="s">
        <v>1062</v>
      </c>
      <c r="G27" s="862" t="s">
        <v>1358</v>
      </c>
      <c r="H27" s="896">
        <v>1</v>
      </c>
      <c r="I27" s="1052" t="s">
        <v>852</v>
      </c>
      <c r="J27" s="856" t="s">
        <v>1054</v>
      </c>
      <c r="K27" s="898" t="s">
        <v>842</v>
      </c>
      <c r="L27" s="857" t="s">
        <v>1050</v>
      </c>
      <c r="M27" s="858" t="s">
        <v>1009</v>
      </c>
      <c r="N27" s="898" t="s">
        <v>973</v>
      </c>
      <c r="O27" s="859" t="s">
        <v>1034</v>
      </c>
      <c r="P27" s="856" t="s">
        <v>1051</v>
      </c>
      <c r="Q27" s="860" t="s">
        <v>802</v>
      </c>
      <c r="R27" s="861">
        <v>2</v>
      </c>
      <c r="S27" s="861" t="s">
        <v>1481</v>
      </c>
    </row>
    <row r="28" spans="1:19" s="972" customFormat="1" ht="18" customHeight="1">
      <c r="A28" s="1496" t="s">
        <v>1067</v>
      </c>
      <c r="B28" s="848" t="s">
        <v>1068</v>
      </c>
      <c r="C28" s="874" t="s">
        <v>1069</v>
      </c>
      <c r="D28" s="1053">
        <f>131+3099</f>
        <v>3230</v>
      </c>
      <c r="E28" s="888" t="s">
        <v>841</v>
      </c>
      <c r="F28" s="888" t="s">
        <v>1070</v>
      </c>
      <c r="G28" s="888" t="s">
        <v>1263</v>
      </c>
      <c r="H28" s="1015">
        <v>1</v>
      </c>
      <c r="I28" s="1054" t="s">
        <v>852</v>
      </c>
      <c r="J28" s="1017" t="s">
        <v>1071</v>
      </c>
      <c r="K28" s="1055" t="s">
        <v>842</v>
      </c>
      <c r="L28" s="1056" t="s">
        <v>1050</v>
      </c>
      <c r="M28" s="1019" t="s">
        <v>1072</v>
      </c>
      <c r="N28" s="1055" t="s">
        <v>973</v>
      </c>
      <c r="O28" s="1021" t="s">
        <v>974</v>
      </c>
      <c r="P28" s="1017" t="s">
        <v>1073</v>
      </c>
      <c r="Q28" s="1057" t="s">
        <v>802</v>
      </c>
      <c r="R28" s="1058">
        <v>2</v>
      </c>
      <c r="S28" s="1025" t="s">
        <v>1011</v>
      </c>
    </row>
    <row r="29" spans="1:19" s="972" customFormat="1" ht="18" customHeight="1">
      <c r="A29" s="1497"/>
      <c r="B29" s="1498" t="s">
        <v>1482</v>
      </c>
      <c r="C29" s="865" t="s">
        <v>1438</v>
      </c>
      <c r="D29" s="1500">
        <f>131+1999</f>
        <v>2130</v>
      </c>
      <c r="E29" s="1502" t="s">
        <v>1439</v>
      </c>
      <c r="F29" s="1379" t="s">
        <v>1049</v>
      </c>
      <c r="G29" s="1473" t="s">
        <v>1354</v>
      </c>
      <c r="H29" s="1476">
        <v>1</v>
      </c>
      <c r="I29" s="1479" t="s">
        <v>877</v>
      </c>
      <c r="J29" s="1479" t="s">
        <v>1361</v>
      </c>
      <c r="K29" s="1482" t="s">
        <v>842</v>
      </c>
      <c r="L29" s="1492" t="s">
        <v>1050</v>
      </c>
      <c r="M29" s="1494" t="s">
        <v>1009</v>
      </c>
      <c r="N29" s="1486" t="s">
        <v>973</v>
      </c>
      <c r="O29" s="1488" t="s">
        <v>1034</v>
      </c>
      <c r="P29" s="1479" t="s">
        <v>1362</v>
      </c>
      <c r="Q29" s="1490" t="s">
        <v>522</v>
      </c>
      <c r="R29" s="1467">
        <v>1</v>
      </c>
      <c r="S29" s="1467" t="s">
        <v>1483</v>
      </c>
    </row>
    <row r="30" spans="1:19" s="972" customFormat="1" ht="18" customHeight="1">
      <c r="A30" s="1497"/>
      <c r="B30" s="1499"/>
      <c r="C30" s="874" t="s">
        <v>1440</v>
      </c>
      <c r="D30" s="1501"/>
      <c r="E30" s="1503"/>
      <c r="F30" s="1381"/>
      <c r="G30" s="1475"/>
      <c r="H30" s="1478"/>
      <c r="I30" s="1481"/>
      <c r="J30" s="1481"/>
      <c r="K30" s="1484"/>
      <c r="L30" s="1493"/>
      <c r="M30" s="1495"/>
      <c r="N30" s="1487"/>
      <c r="O30" s="1489"/>
      <c r="P30" s="1481"/>
      <c r="Q30" s="1491"/>
      <c r="R30" s="1469"/>
      <c r="S30" s="1469"/>
    </row>
    <row r="31" spans="1:19" s="972" customFormat="1" ht="18" customHeight="1">
      <c r="A31" s="1497"/>
      <c r="B31" s="1498" t="s">
        <v>1484</v>
      </c>
      <c r="C31" s="1059" t="s">
        <v>1485</v>
      </c>
      <c r="D31" s="1500">
        <f>131+1699</f>
        <v>1830</v>
      </c>
      <c r="E31" s="1379" t="s">
        <v>836</v>
      </c>
      <c r="F31" s="1379" t="s">
        <v>1049</v>
      </c>
      <c r="G31" s="1473" t="s">
        <v>1367</v>
      </c>
      <c r="H31" s="1476">
        <v>1</v>
      </c>
      <c r="I31" s="1479" t="s">
        <v>1368</v>
      </c>
      <c r="J31" s="1479" t="s">
        <v>1020</v>
      </c>
      <c r="K31" s="1482" t="s">
        <v>1076</v>
      </c>
      <c r="L31" s="926"/>
      <c r="M31" s="1485" t="s">
        <v>1072</v>
      </c>
      <c r="N31" s="1457" t="s">
        <v>973</v>
      </c>
      <c r="O31" s="1458" t="s">
        <v>9</v>
      </c>
      <c r="P31" s="1461" t="s">
        <v>1380</v>
      </c>
      <c r="Q31" s="1464" t="s">
        <v>802</v>
      </c>
      <c r="R31" s="1467">
        <v>1</v>
      </c>
      <c r="S31" s="1470" t="s">
        <v>1011</v>
      </c>
    </row>
    <row r="32" spans="1:19" s="972" customFormat="1" ht="18" customHeight="1">
      <c r="A32" s="1497"/>
      <c r="B32" s="1504"/>
      <c r="C32" s="1011" t="s">
        <v>1486</v>
      </c>
      <c r="D32" s="1505"/>
      <c r="E32" s="1380"/>
      <c r="F32" s="1380"/>
      <c r="G32" s="1474"/>
      <c r="H32" s="1477"/>
      <c r="I32" s="1480"/>
      <c r="J32" s="1480"/>
      <c r="K32" s="1483"/>
      <c r="L32" s="926"/>
      <c r="M32" s="1485"/>
      <c r="N32" s="1457"/>
      <c r="O32" s="1459"/>
      <c r="P32" s="1462"/>
      <c r="Q32" s="1465"/>
      <c r="R32" s="1468"/>
      <c r="S32" s="1471"/>
    </row>
    <row r="33" spans="1:19" s="972" customFormat="1" ht="18" customHeight="1">
      <c r="A33" s="1497"/>
      <c r="B33" s="1504"/>
      <c r="C33" s="1011" t="s">
        <v>1487</v>
      </c>
      <c r="D33" s="1505"/>
      <c r="E33" s="1380"/>
      <c r="F33" s="1380"/>
      <c r="G33" s="1474"/>
      <c r="H33" s="1477"/>
      <c r="I33" s="1480"/>
      <c r="J33" s="1480"/>
      <c r="K33" s="1483"/>
      <c r="L33" s="926"/>
      <c r="M33" s="1485"/>
      <c r="N33" s="1457"/>
      <c r="O33" s="1459"/>
      <c r="P33" s="1462"/>
      <c r="Q33" s="1465"/>
      <c r="R33" s="1468"/>
      <c r="S33" s="1471"/>
    </row>
    <row r="34" spans="1:19" s="972" customFormat="1" ht="18" customHeight="1">
      <c r="A34" s="1497"/>
      <c r="B34" s="1499"/>
      <c r="C34" s="934" t="s">
        <v>1488</v>
      </c>
      <c r="D34" s="1501"/>
      <c r="E34" s="1381"/>
      <c r="F34" s="1381"/>
      <c r="G34" s="1475"/>
      <c r="H34" s="1478"/>
      <c r="I34" s="1481"/>
      <c r="J34" s="1481"/>
      <c r="K34" s="1484"/>
      <c r="L34" s="1060" t="s">
        <v>1050</v>
      </c>
      <c r="M34" s="1485"/>
      <c r="N34" s="1457"/>
      <c r="O34" s="1460"/>
      <c r="P34" s="1463"/>
      <c r="Q34" s="1466"/>
      <c r="R34" s="1469"/>
      <c r="S34" s="1472"/>
    </row>
    <row r="35" spans="1:19" s="972" customFormat="1" ht="18" customHeight="1">
      <c r="A35" s="1497"/>
      <c r="B35" s="1427" t="s">
        <v>1384</v>
      </c>
      <c r="C35" s="865" t="s">
        <v>1385</v>
      </c>
      <c r="D35" s="1429">
        <f>131+1599</f>
        <v>1730</v>
      </c>
      <c r="E35" s="1401" t="s">
        <v>1386</v>
      </c>
      <c r="F35" s="1401" t="s">
        <v>1062</v>
      </c>
      <c r="G35" s="1420" t="s">
        <v>1358</v>
      </c>
      <c r="H35" s="1409">
        <v>1</v>
      </c>
      <c r="I35" s="1395" t="s">
        <v>877</v>
      </c>
      <c r="J35" s="1395" t="s">
        <v>1361</v>
      </c>
      <c r="K35" s="1413" t="s">
        <v>839</v>
      </c>
      <c r="L35" s="1411" t="s">
        <v>1050</v>
      </c>
      <c r="M35" s="1415" t="s">
        <v>1072</v>
      </c>
      <c r="N35" s="1450" t="s">
        <v>973</v>
      </c>
      <c r="O35" s="1393" t="s">
        <v>1034</v>
      </c>
      <c r="P35" s="1395" t="s">
        <v>1078</v>
      </c>
      <c r="Q35" s="1442" t="s">
        <v>802</v>
      </c>
      <c r="R35" s="1399">
        <v>1</v>
      </c>
      <c r="S35" s="1445" t="s">
        <v>1011</v>
      </c>
    </row>
    <row r="36" spans="1:19" s="972" customFormat="1" ht="18" customHeight="1">
      <c r="A36" s="1497"/>
      <c r="B36" s="1453"/>
      <c r="C36" s="865" t="s">
        <v>1387</v>
      </c>
      <c r="D36" s="1430"/>
      <c r="E36" s="1404"/>
      <c r="F36" s="1404"/>
      <c r="G36" s="1421"/>
      <c r="H36" s="1422"/>
      <c r="I36" s="1417"/>
      <c r="J36" s="1417"/>
      <c r="K36" s="1448"/>
      <c r="L36" s="1423"/>
      <c r="M36" s="1416"/>
      <c r="N36" s="1451"/>
      <c r="O36" s="1441"/>
      <c r="P36" s="1417"/>
      <c r="Q36" s="1443"/>
      <c r="R36" s="1419"/>
      <c r="S36" s="1446"/>
    </row>
    <row r="37" spans="1:19" s="972" customFormat="1" ht="18" customHeight="1">
      <c r="A37" s="1497"/>
      <c r="B37" s="1454"/>
      <c r="C37" s="874" t="s">
        <v>1388</v>
      </c>
      <c r="D37" s="1455"/>
      <c r="E37" s="1402"/>
      <c r="F37" s="1402"/>
      <c r="G37" s="1456"/>
      <c r="H37" s="1410"/>
      <c r="I37" s="1396"/>
      <c r="J37" s="1396"/>
      <c r="K37" s="1414"/>
      <c r="L37" s="1412"/>
      <c r="M37" s="1449"/>
      <c r="N37" s="1452"/>
      <c r="O37" s="1394"/>
      <c r="P37" s="1396"/>
      <c r="Q37" s="1444"/>
      <c r="R37" s="1400"/>
      <c r="S37" s="1447"/>
    </row>
    <row r="38" spans="1:19" s="972" customFormat="1" ht="18" customHeight="1">
      <c r="A38" s="1497"/>
      <c r="B38" s="917" t="s">
        <v>1365</v>
      </c>
      <c r="C38" s="1059" t="s">
        <v>1489</v>
      </c>
      <c r="D38" s="850">
        <f>131+1499</f>
        <v>1630</v>
      </c>
      <c r="E38" s="862" t="s">
        <v>836</v>
      </c>
      <c r="F38" s="862" t="s">
        <v>1049</v>
      </c>
      <c r="G38" s="896" t="s">
        <v>1367</v>
      </c>
      <c r="H38" s="897">
        <v>1</v>
      </c>
      <c r="I38" s="856" t="s">
        <v>1368</v>
      </c>
      <c r="J38" s="856" t="s">
        <v>1020</v>
      </c>
      <c r="K38" s="898" t="s">
        <v>1369</v>
      </c>
      <c r="L38" s="1026" t="s">
        <v>1050</v>
      </c>
      <c r="M38" s="858" t="s">
        <v>1072</v>
      </c>
      <c r="N38" s="1061" t="s">
        <v>973</v>
      </c>
      <c r="O38" s="1062" t="s">
        <v>9</v>
      </c>
      <c r="P38" s="856" t="s">
        <v>1079</v>
      </c>
      <c r="Q38" s="1063" t="s">
        <v>522</v>
      </c>
      <c r="R38" s="861">
        <v>1</v>
      </c>
      <c r="S38" s="1064" t="s">
        <v>1011</v>
      </c>
    </row>
    <row r="39" spans="1:19" s="1202" customFormat="1" ht="27.75" customHeight="1">
      <c r="A39" s="1437" t="s">
        <v>1295</v>
      </c>
      <c r="B39" s="848" t="s">
        <v>1322</v>
      </c>
      <c r="C39" s="893" t="s">
        <v>1464</v>
      </c>
      <c r="D39" s="973">
        <f>131+4499</f>
        <v>4630</v>
      </c>
      <c r="E39" s="974" t="s">
        <v>967</v>
      </c>
      <c r="F39" s="950" t="s">
        <v>1324</v>
      </c>
      <c r="G39" s="953" t="s">
        <v>1325</v>
      </c>
      <c r="H39" s="952">
        <v>1</v>
      </c>
      <c r="I39" s="975" t="s">
        <v>1326</v>
      </c>
      <c r="J39" s="975" t="s">
        <v>1327</v>
      </c>
      <c r="K39" s="976" t="s">
        <v>1328</v>
      </c>
      <c r="L39" s="950" t="s">
        <v>1050</v>
      </c>
      <c r="M39" s="953" t="s">
        <v>1072</v>
      </c>
      <c r="N39" s="976" t="s">
        <v>973</v>
      </c>
      <c r="O39" s="950" t="s">
        <v>974</v>
      </c>
      <c r="P39" s="976" t="s">
        <v>1329</v>
      </c>
      <c r="Q39" s="976" t="s">
        <v>802</v>
      </c>
      <c r="R39" s="977">
        <v>2</v>
      </c>
      <c r="S39" s="977" t="s">
        <v>1465</v>
      </c>
    </row>
    <row r="40" spans="1:19" s="1202" customFormat="1" ht="27.75" customHeight="1">
      <c r="A40" s="1438"/>
      <c r="B40" s="905" t="s">
        <v>1331</v>
      </c>
      <c r="C40" s="893" t="s">
        <v>1332</v>
      </c>
      <c r="D40" s="978">
        <f>131+5999</f>
        <v>6130</v>
      </c>
      <c r="E40" s="979" t="s">
        <v>967</v>
      </c>
      <c r="F40" s="980" t="s">
        <v>1333</v>
      </c>
      <c r="G40" s="981" t="s">
        <v>1334</v>
      </c>
      <c r="H40" s="982">
        <v>1</v>
      </c>
      <c r="I40" s="983" t="s">
        <v>1335</v>
      </c>
      <c r="J40" s="984" t="s">
        <v>970</v>
      </c>
      <c r="K40" s="985" t="s">
        <v>971</v>
      </c>
      <c r="L40" s="980" t="s">
        <v>115</v>
      </c>
      <c r="M40" s="981" t="s">
        <v>1336</v>
      </c>
      <c r="N40" s="985" t="s">
        <v>973</v>
      </c>
      <c r="O40" s="980" t="s">
        <v>974</v>
      </c>
      <c r="P40" s="983" t="s">
        <v>1337</v>
      </c>
      <c r="Q40" s="985" t="s">
        <v>802</v>
      </c>
      <c r="R40" s="986">
        <v>2</v>
      </c>
      <c r="S40" s="913" t="s">
        <v>1466</v>
      </c>
    </row>
    <row r="41" spans="1:19" s="1202" customFormat="1" ht="27.75" customHeight="1">
      <c r="A41" s="1438"/>
      <c r="B41" s="896" t="s">
        <v>1339</v>
      </c>
      <c r="C41" s="893" t="s">
        <v>1340</v>
      </c>
      <c r="D41" s="973">
        <f>131+4399</f>
        <v>4530</v>
      </c>
      <c r="E41" s="974" t="s">
        <v>967</v>
      </c>
      <c r="F41" s="950" t="s">
        <v>1324</v>
      </c>
      <c r="G41" s="953" t="s">
        <v>1325</v>
      </c>
      <c r="H41" s="952">
        <v>1</v>
      </c>
      <c r="I41" s="975" t="s">
        <v>1326</v>
      </c>
      <c r="J41" s="975" t="s">
        <v>1327</v>
      </c>
      <c r="K41" s="976" t="s">
        <v>1328</v>
      </c>
      <c r="L41" s="950" t="s">
        <v>1050</v>
      </c>
      <c r="M41" s="953" t="s">
        <v>1072</v>
      </c>
      <c r="N41" s="976" t="s">
        <v>973</v>
      </c>
      <c r="O41" s="950" t="s">
        <v>974</v>
      </c>
      <c r="P41" s="976" t="s">
        <v>1329</v>
      </c>
      <c r="Q41" s="976" t="s">
        <v>802</v>
      </c>
      <c r="R41" s="977">
        <v>2</v>
      </c>
      <c r="S41" s="977" t="s">
        <v>1465</v>
      </c>
    </row>
    <row r="42" spans="1:19" s="1202" customFormat="1" ht="27.75" customHeight="1">
      <c r="A42" s="1438"/>
      <c r="B42" s="896" t="s">
        <v>1411</v>
      </c>
      <c r="C42" s="893" t="s">
        <v>1412</v>
      </c>
      <c r="D42" s="973">
        <f>131+4299</f>
        <v>4430</v>
      </c>
      <c r="E42" s="974" t="s">
        <v>967</v>
      </c>
      <c r="F42" s="950" t="s">
        <v>1309</v>
      </c>
      <c r="G42" s="953" t="s">
        <v>783</v>
      </c>
      <c r="H42" s="952">
        <v>1</v>
      </c>
      <c r="I42" s="975" t="s">
        <v>852</v>
      </c>
      <c r="J42" s="936" t="s">
        <v>970</v>
      </c>
      <c r="K42" s="976" t="s">
        <v>971</v>
      </c>
      <c r="L42" s="950" t="s">
        <v>1050</v>
      </c>
      <c r="M42" s="953" t="s">
        <v>1313</v>
      </c>
      <c r="N42" s="976" t="s">
        <v>973</v>
      </c>
      <c r="O42" s="950" t="s">
        <v>974</v>
      </c>
      <c r="P42" s="976" t="s">
        <v>1329</v>
      </c>
      <c r="Q42" s="976" t="s">
        <v>802</v>
      </c>
      <c r="R42" s="977">
        <v>2</v>
      </c>
      <c r="S42" s="861" t="s">
        <v>1465</v>
      </c>
    </row>
    <row r="43" spans="1:19" s="1202" customFormat="1" ht="27.75" customHeight="1">
      <c r="A43" s="1439"/>
      <c r="B43" s="987" t="s">
        <v>1322</v>
      </c>
      <c r="C43" s="893" t="s">
        <v>1341</v>
      </c>
      <c r="D43" s="978">
        <f>131+3699</f>
        <v>3830</v>
      </c>
      <c r="E43" s="979" t="s">
        <v>967</v>
      </c>
      <c r="F43" s="980" t="s">
        <v>1324</v>
      </c>
      <c r="G43" s="981" t="s">
        <v>1325</v>
      </c>
      <c r="H43" s="982">
        <v>1</v>
      </c>
      <c r="I43" s="983" t="s">
        <v>852</v>
      </c>
      <c r="J43" s="984" t="s">
        <v>1342</v>
      </c>
      <c r="K43" s="985" t="s">
        <v>604</v>
      </c>
      <c r="L43" s="980" t="s">
        <v>1050</v>
      </c>
      <c r="M43" s="981" t="s">
        <v>1072</v>
      </c>
      <c r="N43" s="985" t="s">
        <v>973</v>
      </c>
      <c r="O43" s="980" t="s">
        <v>974</v>
      </c>
      <c r="P43" s="985" t="s">
        <v>1329</v>
      </c>
      <c r="Q43" s="985" t="s">
        <v>802</v>
      </c>
      <c r="R43" s="986">
        <v>2</v>
      </c>
      <c r="S43" s="913" t="s">
        <v>1465</v>
      </c>
    </row>
    <row r="44" spans="1:19" s="1202" customFormat="1" ht="27.75" customHeight="1">
      <c r="A44" s="1403" t="s">
        <v>964</v>
      </c>
      <c r="B44" s="988" t="s">
        <v>965</v>
      </c>
      <c r="C44" s="989" t="s">
        <v>966</v>
      </c>
      <c r="D44" s="990">
        <f>131+6499</f>
        <v>6630</v>
      </c>
      <c r="E44" s="991" t="s">
        <v>967</v>
      </c>
      <c r="F44" s="992" t="s">
        <v>968</v>
      </c>
      <c r="G44" s="993" t="s">
        <v>1413</v>
      </c>
      <c r="H44" s="982">
        <v>1</v>
      </c>
      <c r="I44" s="994" t="s">
        <v>969</v>
      </c>
      <c r="J44" s="994" t="s">
        <v>969</v>
      </c>
      <c r="K44" s="995" t="s">
        <v>971</v>
      </c>
      <c r="L44" s="996" t="s">
        <v>971</v>
      </c>
      <c r="M44" s="917" t="s">
        <v>972</v>
      </c>
      <c r="N44" s="997" t="s">
        <v>973</v>
      </c>
      <c r="O44" s="998" t="s">
        <v>973</v>
      </c>
      <c r="P44" s="991" t="s">
        <v>974</v>
      </c>
      <c r="Q44" s="998" t="s">
        <v>802</v>
      </c>
      <c r="R44" s="999">
        <v>2</v>
      </c>
      <c r="S44" s="1000" t="s">
        <v>1467</v>
      </c>
    </row>
    <row r="45" spans="1:19" s="1202" customFormat="1" ht="27.75" customHeight="1">
      <c r="A45" s="1375"/>
      <c r="B45" s="1610" t="s">
        <v>977</v>
      </c>
      <c r="C45" s="1001" t="s">
        <v>984</v>
      </c>
      <c r="D45" s="1002">
        <f>131+5199</f>
        <v>5330</v>
      </c>
      <c r="E45" s="1003" t="s">
        <v>979</v>
      </c>
      <c r="F45" s="1614" t="s">
        <v>980</v>
      </c>
      <c r="G45" s="1618" t="s">
        <v>1345</v>
      </c>
      <c r="H45" s="1564" t="s">
        <v>115</v>
      </c>
      <c r="I45" s="1004" t="s">
        <v>969</v>
      </c>
      <c r="J45" s="1581" t="s">
        <v>981</v>
      </c>
      <c r="K45" s="1581" t="s">
        <v>812</v>
      </c>
      <c r="L45" s="1614" t="s">
        <v>115</v>
      </c>
      <c r="M45" s="1616" t="s">
        <v>972</v>
      </c>
      <c r="N45" s="1606" t="s">
        <v>973</v>
      </c>
      <c r="O45" s="1614" t="s">
        <v>974</v>
      </c>
      <c r="P45" s="1604" t="s">
        <v>982</v>
      </c>
      <c r="Q45" s="1606" t="s">
        <v>802</v>
      </c>
      <c r="R45" s="1564">
        <v>2</v>
      </c>
      <c r="S45" s="1608" t="s">
        <v>1468</v>
      </c>
    </row>
    <row r="46" spans="1:19" s="1202" customFormat="1" ht="27.75" customHeight="1">
      <c r="A46" s="1375"/>
      <c r="B46" s="1611"/>
      <c r="C46" s="1005" t="s">
        <v>985</v>
      </c>
      <c r="D46" s="1006">
        <f>131+3999</f>
        <v>4130</v>
      </c>
      <c r="E46" s="1007" t="s">
        <v>841</v>
      </c>
      <c r="F46" s="1615"/>
      <c r="G46" s="1619"/>
      <c r="H46" s="1587"/>
      <c r="I46" s="1008" t="s">
        <v>986</v>
      </c>
      <c r="J46" s="1583"/>
      <c r="K46" s="1583"/>
      <c r="L46" s="1615"/>
      <c r="M46" s="1617"/>
      <c r="N46" s="1607"/>
      <c r="O46" s="1615"/>
      <c r="P46" s="1605"/>
      <c r="Q46" s="1607"/>
      <c r="R46" s="1587"/>
      <c r="S46" s="1609"/>
    </row>
    <row r="47" spans="1:19" s="1202" customFormat="1" ht="27.75" customHeight="1">
      <c r="A47" s="1375"/>
      <c r="B47" s="1610" t="s">
        <v>989</v>
      </c>
      <c r="C47" s="1009" t="s">
        <v>990</v>
      </c>
      <c r="D47" s="1596">
        <f>131+3299</f>
        <v>3430</v>
      </c>
      <c r="E47" s="1530" t="s">
        <v>991</v>
      </c>
      <c r="F47" s="1530" t="s">
        <v>992</v>
      </c>
      <c r="G47" s="1612" t="s">
        <v>1345</v>
      </c>
      <c r="H47" s="1530" t="s">
        <v>115</v>
      </c>
      <c r="I47" s="1602" t="s">
        <v>986</v>
      </c>
      <c r="J47" s="1508" t="s">
        <v>812</v>
      </c>
      <c r="K47" s="1508" t="s">
        <v>812</v>
      </c>
      <c r="L47" s="1530" t="s">
        <v>115</v>
      </c>
      <c r="M47" s="1377" t="s">
        <v>993</v>
      </c>
      <c r="N47" s="1585" t="s">
        <v>973</v>
      </c>
      <c r="O47" s="1530" t="s">
        <v>974</v>
      </c>
      <c r="P47" s="1508" t="s">
        <v>994</v>
      </c>
      <c r="Q47" s="1585" t="s">
        <v>802</v>
      </c>
      <c r="R47" s="1530">
        <v>2</v>
      </c>
      <c r="S47" s="1598" t="s">
        <v>1469</v>
      </c>
    </row>
    <row r="48" spans="1:19" s="1202" customFormat="1" ht="27.75" customHeight="1">
      <c r="A48" s="1375"/>
      <c r="B48" s="1611"/>
      <c r="C48" s="1010" t="s">
        <v>996</v>
      </c>
      <c r="D48" s="1597"/>
      <c r="E48" s="1503"/>
      <c r="F48" s="1503"/>
      <c r="G48" s="1613"/>
      <c r="H48" s="1503"/>
      <c r="I48" s="1603"/>
      <c r="J48" s="1509"/>
      <c r="K48" s="1509"/>
      <c r="L48" s="1503"/>
      <c r="M48" s="1378"/>
      <c r="N48" s="1586"/>
      <c r="O48" s="1503"/>
      <c r="P48" s="1509"/>
      <c r="Q48" s="1586"/>
      <c r="R48" s="1503"/>
      <c r="S48" s="1599"/>
    </row>
    <row r="49" spans="1:19" s="1202" customFormat="1" ht="27.75" customHeight="1">
      <c r="A49" s="1375"/>
      <c r="B49" s="1543" t="s">
        <v>1470</v>
      </c>
      <c r="C49" s="1011" t="s">
        <v>1414</v>
      </c>
      <c r="D49" s="1600">
        <f>131+2999</f>
        <v>3130</v>
      </c>
      <c r="E49" s="1552" t="s">
        <v>991</v>
      </c>
      <c r="F49" s="1549" t="s">
        <v>1415</v>
      </c>
      <c r="G49" s="1555" t="s">
        <v>1263</v>
      </c>
      <c r="H49" s="1620" t="s">
        <v>115</v>
      </c>
      <c r="I49" s="1518" t="s">
        <v>999</v>
      </c>
      <c r="J49" s="1518" t="s">
        <v>812</v>
      </c>
      <c r="K49" s="1518" t="s">
        <v>812</v>
      </c>
      <c r="L49" s="1537" t="s">
        <v>115</v>
      </c>
      <c r="M49" s="1540" t="s">
        <v>972</v>
      </c>
      <c r="N49" s="1534" t="s">
        <v>973</v>
      </c>
      <c r="O49" s="1515" t="s">
        <v>974</v>
      </c>
      <c r="P49" s="1552" t="s">
        <v>1416</v>
      </c>
      <c r="Q49" s="1588" t="s">
        <v>802</v>
      </c>
      <c r="R49" s="1524">
        <v>2</v>
      </c>
      <c r="S49" s="1590" t="s">
        <v>1471</v>
      </c>
    </row>
    <row r="50" spans="1:19" s="1202" customFormat="1" ht="27.75" customHeight="1">
      <c r="A50" s="1375"/>
      <c r="B50" s="1545"/>
      <c r="C50" s="934" t="s">
        <v>1417</v>
      </c>
      <c r="D50" s="1601"/>
      <c r="E50" s="1554"/>
      <c r="F50" s="1551"/>
      <c r="G50" s="1557"/>
      <c r="H50" s="1621"/>
      <c r="I50" s="1520"/>
      <c r="J50" s="1520"/>
      <c r="K50" s="1520"/>
      <c r="L50" s="1539"/>
      <c r="M50" s="1542"/>
      <c r="N50" s="1536"/>
      <c r="O50" s="1517"/>
      <c r="P50" s="1554"/>
      <c r="Q50" s="1589"/>
      <c r="R50" s="1526"/>
      <c r="S50" s="1591"/>
    </row>
    <row r="51" spans="1:19" s="1202" customFormat="1" ht="27.75" customHeight="1">
      <c r="A51" s="1375"/>
      <c r="B51" s="1592" t="s">
        <v>997</v>
      </c>
      <c r="C51" s="1011" t="s">
        <v>998</v>
      </c>
      <c r="D51" s="1595">
        <f>131+2799</f>
        <v>2930</v>
      </c>
      <c r="E51" s="1502" t="s">
        <v>991</v>
      </c>
      <c r="F51" s="1379" t="s">
        <v>980</v>
      </c>
      <c r="G51" s="1473" t="s">
        <v>1263</v>
      </c>
      <c r="H51" s="1476" t="s">
        <v>115</v>
      </c>
      <c r="I51" s="1479" t="s">
        <v>999</v>
      </c>
      <c r="J51" s="1479" t="s">
        <v>812</v>
      </c>
      <c r="K51" s="1479" t="s">
        <v>812</v>
      </c>
      <c r="L51" s="1492" t="s">
        <v>115</v>
      </c>
      <c r="M51" s="1494" t="s">
        <v>972</v>
      </c>
      <c r="N51" s="1482" t="s">
        <v>973</v>
      </c>
      <c r="O51" s="1488" t="s">
        <v>974</v>
      </c>
      <c r="P51" s="1479" t="s">
        <v>994</v>
      </c>
      <c r="Q51" s="1584" t="s">
        <v>802</v>
      </c>
      <c r="R51" s="1467">
        <v>2</v>
      </c>
      <c r="S51" s="1470" t="s">
        <v>1472</v>
      </c>
    </row>
    <row r="52" spans="1:19" s="1202" customFormat="1" ht="27.75" customHeight="1">
      <c r="A52" s="1375"/>
      <c r="B52" s="1593"/>
      <c r="C52" s="1011" t="s">
        <v>1001</v>
      </c>
      <c r="D52" s="1596"/>
      <c r="E52" s="1530"/>
      <c r="F52" s="1380"/>
      <c r="G52" s="1474"/>
      <c r="H52" s="1477"/>
      <c r="I52" s="1480"/>
      <c r="J52" s="1480"/>
      <c r="K52" s="1480"/>
      <c r="L52" s="1513"/>
      <c r="M52" s="1514"/>
      <c r="N52" s="1483"/>
      <c r="O52" s="1506"/>
      <c r="P52" s="1480"/>
      <c r="Q52" s="1585"/>
      <c r="R52" s="1468"/>
      <c r="S52" s="1471"/>
    </row>
    <row r="53" spans="1:19" s="1202" customFormat="1" ht="27.75" customHeight="1">
      <c r="A53" s="1376"/>
      <c r="B53" s="1594"/>
      <c r="C53" s="934" t="s">
        <v>1002</v>
      </c>
      <c r="D53" s="1597"/>
      <c r="E53" s="1503"/>
      <c r="F53" s="1381"/>
      <c r="G53" s="1475"/>
      <c r="H53" s="1478"/>
      <c r="I53" s="1481"/>
      <c r="J53" s="1481"/>
      <c r="K53" s="1481"/>
      <c r="L53" s="1493"/>
      <c r="M53" s="1495"/>
      <c r="N53" s="1484"/>
      <c r="O53" s="1489"/>
      <c r="P53" s="1481"/>
      <c r="Q53" s="1586"/>
      <c r="R53" s="1469"/>
      <c r="S53" s="1472"/>
    </row>
    <row r="54" spans="1:19" s="1202" customFormat="1" ht="27.75" customHeight="1">
      <c r="A54" s="1403" t="s">
        <v>1003</v>
      </c>
      <c r="B54" s="848" t="s">
        <v>1004</v>
      </c>
      <c r="C54" s="934" t="s">
        <v>1005</v>
      </c>
      <c r="D54" s="1012">
        <f>131+3199</f>
        <v>3330</v>
      </c>
      <c r="E54" s="1013" t="s">
        <v>1006</v>
      </c>
      <c r="F54" s="1014" t="s">
        <v>1007</v>
      </c>
      <c r="G54" s="1015" t="s">
        <v>1263</v>
      </c>
      <c r="H54" s="1016">
        <v>1</v>
      </c>
      <c r="I54" s="1017" t="s">
        <v>852</v>
      </c>
      <c r="J54" s="1017" t="s">
        <v>1008</v>
      </c>
      <c r="K54" s="1017" t="s">
        <v>842</v>
      </c>
      <c r="L54" s="1018" t="s">
        <v>115</v>
      </c>
      <c r="M54" s="1019" t="s">
        <v>1009</v>
      </c>
      <c r="N54" s="1020" t="s">
        <v>973</v>
      </c>
      <c r="O54" s="1021" t="s">
        <v>9</v>
      </c>
      <c r="P54" s="1022" t="s">
        <v>1010</v>
      </c>
      <c r="Q54" s="1023" t="s">
        <v>802</v>
      </c>
      <c r="R54" s="1024">
        <v>2</v>
      </c>
      <c r="S54" s="1025" t="s">
        <v>1011</v>
      </c>
    </row>
    <row r="55" spans="1:19" s="1202" customFormat="1" ht="27.75" customHeight="1">
      <c r="A55" s="1376"/>
      <c r="B55" s="848" t="s">
        <v>1012</v>
      </c>
      <c r="C55" s="934" t="s">
        <v>1013</v>
      </c>
      <c r="D55" s="1012">
        <f>131+2599</f>
        <v>2730</v>
      </c>
      <c r="E55" s="1013" t="s">
        <v>841</v>
      </c>
      <c r="F55" s="1014" t="s">
        <v>1014</v>
      </c>
      <c r="G55" s="1015" t="s">
        <v>1263</v>
      </c>
      <c r="H55" s="1016">
        <v>1</v>
      </c>
      <c r="I55" s="1017" t="s">
        <v>852</v>
      </c>
      <c r="J55" s="1017" t="s">
        <v>1008</v>
      </c>
      <c r="K55" s="1017" t="s">
        <v>842</v>
      </c>
      <c r="L55" s="1018" t="s">
        <v>115</v>
      </c>
      <c r="M55" s="1019" t="s">
        <v>1009</v>
      </c>
      <c r="N55" s="1020" t="s">
        <v>973</v>
      </c>
      <c r="O55" s="1021" t="s">
        <v>9</v>
      </c>
      <c r="P55" s="1022" t="s">
        <v>1010</v>
      </c>
      <c r="Q55" s="1023" t="s">
        <v>802</v>
      </c>
      <c r="R55" s="1024">
        <v>2</v>
      </c>
      <c r="S55" s="1025" t="s">
        <v>1011</v>
      </c>
    </row>
    <row r="56" spans="1:19" s="972" customFormat="1" ht="18" customHeight="1">
      <c r="A56" s="1065"/>
      <c r="B56" s="1066"/>
      <c r="C56" s="1067"/>
      <c r="D56" s="1068"/>
      <c r="E56" s="1069"/>
      <c r="F56" s="1070"/>
      <c r="G56" s="1071"/>
      <c r="H56" s="1069"/>
      <c r="I56" s="1072"/>
      <c r="J56" s="1073"/>
      <c r="K56" s="1074"/>
      <c r="L56" s="1075"/>
      <c r="M56" s="1076"/>
      <c r="N56" s="1074"/>
      <c r="O56" s="1077"/>
      <c r="P56" s="1078"/>
      <c r="Q56" s="1079"/>
      <c r="R56" s="1080"/>
      <c r="S56" s="1066"/>
    </row>
    <row r="57" spans="1:19" s="972" customFormat="1" ht="18" customHeight="1">
      <c r="A57" s="1440" t="s">
        <v>1083</v>
      </c>
      <c r="B57" s="1440"/>
      <c r="C57" s="1440"/>
      <c r="D57" s="1440"/>
      <c r="E57" s="1069"/>
      <c r="F57" s="1070"/>
      <c r="G57" s="1071"/>
      <c r="H57" s="1069"/>
      <c r="I57" s="1072"/>
      <c r="J57" s="1073"/>
      <c r="K57" s="1074"/>
      <c r="L57" s="1075"/>
      <c r="M57" s="1076"/>
      <c r="N57" s="1074"/>
      <c r="O57" s="1077"/>
      <c r="P57" s="1078"/>
      <c r="Q57" s="1079"/>
      <c r="R57" s="1080"/>
      <c r="S57" s="1066"/>
    </row>
    <row r="58" spans="1:19" s="972" customFormat="1" ht="18" customHeight="1">
      <c r="A58" s="1362" t="s">
        <v>767</v>
      </c>
      <c r="B58" s="1364" t="s">
        <v>2</v>
      </c>
      <c r="C58" s="1364" t="s">
        <v>768</v>
      </c>
      <c r="D58" s="834"/>
      <c r="E58" s="1366" t="s">
        <v>709</v>
      </c>
      <c r="F58" s="1367"/>
      <c r="G58" s="1367"/>
      <c r="H58" s="1367"/>
      <c r="I58" s="1367"/>
      <c r="J58" s="1367"/>
      <c r="K58" s="1367"/>
      <c r="L58" s="1367"/>
      <c r="M58" s="1367"/>
      <c r="N58" s="1367"/>
      <c r="O58" s="1367"/>
      <c r="P58" s="1367"/>
      <c r="Q58" s="1367"/>
      <c r="R58" s="1367"/>
      <c r="S58" s="1368"/>
    </row>
    <row r="59" spans="1:19" s="972" customFormat="1" ht="18" customHeight="1">
      <c r="A59" s="1424"/>
      <c r="B59" s="1392"/>
      <c r="C59" s="1392"/>
      <c r="D59" s="836" t="s">
        <v>862</v>
      </c>
      <c r="E59" s="837" t="s">
        <v>6</v>
      </c>
      <c r="F59" s="837" t="s">
        <v>769</v>
      </c>
      <c r="G59" s="838" t="s">
        <v>770</v>
      </c>
      <c r="H59" s="839" t="s">
        <v>771</v>
      </c>
      <c r="I59" s="837" t="s">
        <v>8</v>
      </c>
      <c r="J59" s="840" t="s">
        <v>9</v>
      </c>
      <c r="K59" s="841" t="s">
        <v>772</v>
      </c>
      <c r="L59" s="841" t="s">
        <v>592</v>
      </c>
      <c r="M59" s="841" t="s">
        <v>773</v>
      </c>
      <c r="N59" s="841" t="s">
        <v>594</v>
      </c>
      <c r="O59" s="841" t="s">
        <v>774</v>
      </c>
      <c r="P59" s="841" t="s">
        <v>775</v>
      </c>
      <c r="Q59" s="841" t="s">
        <v>13</v>
      </c>
      <c r="R59" s="841" t="s">
        <v>14</v>
      </c>
      <c r="S59" s="841" t="s">
        <v>776</v>
      </c>
    </row>
    <row r="60" spans="1:19" s="972" customFormat="1" ht="18" customHeight="1">
      <c r="A60" s="1431" t="s">
        <v>1084</v>
      </c>
      <c r="B60" s="1081" t="s">
        <v>1085</v>
      </c>
      <c r="C60" s="1082" t="s">
        <v>1086</v>
      </c>
      <c r="D60" s="973">
        <f>131+3498</f>
        <v>3629</v>
      </c>
      <c r="E60" s="1083" t="s">
        <v>1087</v>
      </c>
      <c r="F60" s="862" t="s">
        <v>1088</v>
      </c>
      <c r="G60" s="1084" t="s">
        <v>1399</v>
      </c>
      <c r="H60" s="1085">
        <v>1</v>
      </c>
      <c r="I60" s="1061" t="s">
        <v>1089</v>
      </c>
      <c r="J60" s="856" t="s">
        <v>1090</v>
      </c>
      <c r="K60" s="898" t="s">
        <v>839</v>
      </c>
      <c r="L60" s="857" t="s">
        <v>782</v>
      </c>
      <c r="M60" s="858" t="s">
        <v>1091</v>
      </c>
      <c r="N60" s="898" t="s">
        <v>1092</v>
      </c>
      <c r="O60" s="1086" t="s">
        <v>974</v>
      </c>
      <c r="P60" s="1087" t="s">
        <v>1093</v>
      </c>
      <c r="Q60" s="1088" t="s">
        <v>1441</v>
      </c>
      <c r="R60" s="861">
        <v>3</v>
      </c>
      <c r="S60" s="1089" t="s">
        <v>1490</v>
      </c>
    </row>
    <row r="61" spans="1:19" s="972" customFormat="1" ht="18" customHeight="1">
      <c r="A61" s="1432"/>
      <c r="B61" s="1081" t="s">
        <v>1085</v>
      </c>
      <c r="C61" s="1082" t="s">
        <v>1442</v>
      </c>
      <c r="D61" s="973">
        <f>131+3649</f>
        <v>3780</v>
      </c>
      <c r="E61" s="1090" t="s">
        <v>1443</v>
      </c>
      <c r="F61" s="1091" t="s">
        <v>1444</v>
      </c>
      <c r="G61" s="1092" t="s">
        <v>1445</v>
      </c>
      <c r="H61" s="1085">
        <v>1</v>
      </c>
      <c r="I61" s="936" t="s">
        <v>1446</v>
      </c>
      <c r="J61" s="1093" t="s">
        <v>1447</v>
      </c>
      <c r="K61" s="1093" t="s">
        <v>1448</v>
      </c>
      <c r="L61" s="857"/>
      <c r="M61" s="858"/>
      <c r="N61" s="898"/>
      <c r="O61" s="1086" t="s">
        <v>974</v>
      </c>
      <c r="P61" s="1094" t="s">
        <v>1093</v>
      </c>
      <c r="Q61" s="1095" t="s">
        <v>1441</v>
      </c>
      <c r="R61" s="861">
        <v>3</v>
      </c>
      <c r="S61" s="1089" t="s">
        <v>1490</v>
      </c>
    </row>
    <row r="62" spans="1:19" s="972" customFormat="1" ht="18" customHeight="1">
      <c r="A62" s="1433"/>
      <c r="B62" s="1081" t="s">
        <v>1449</v>
      </c>
      <c r="C62" s="1082" t="s">
        <v>1450</v>
      </c>
      <c r="D62" s="973">
        <f>131+3359</f>
        <v>3490</v>
      </c>
      <c r="E62" s="1090" t="s">
        <v>1443</v>
      </c>
      <c r="F62" s="1091" t="s">
        <v>1444</v>
      </c>
      <c r="G62" s="1092" t="s">
        <v>1445</v>
      </c>
      <c r="H62" s="1085">
        <v>1</v>
      </c>
      <c r="I62" s="936" t="s">
        <v>1446</v>
      </c>
      <c r="J62" s="1093" t="s">
        <v>1451</v>
      </c>
      <c r="K62" s="1093" t="s">
        <v>812</v>
      </c>
      <c r="L62" s="857"/>
      <c r="M62" s="858"/>
      <c r="N62" s="898"/>
      <c r="O62" s="1086" t="s">
        <v>974</v>
      </c>
      <c r="P62" s="1094" t="s">
        <v>1093</v>
      </c>
      <c r="Q62" s="1095" t="s">
        <v>1441</v>
      </c>
      <c r="R62" s="861">
        <v>3</v>
      </c>
      <c r="S62" s="1089" t="s">
        <v>1490</v>
      </c>
    </row>
    <row r="63" spans="1:19" s="972" customFormat="1" ht="18" customHeight="1">
      <c r="A63" s="1431" t="s">
        <v>1096</v>
      </c>
      <c r="B63" s="1434" t="s">
        <v>1097</v>
      </c>
      <c r="C63" s="1082" t="s">
        <v>1098</v>
      </c>
      <c r="D63" s="973">
        <f>131+3499</f>
        <v>3630</v>
      </c>
      <c r="E63" s="1083" t="s">
        <v>1099</v>
      </c>
      <c r="F63" s="862" t="s">
        <v>1062</v>
      </c>
      <c r="G63" s="1084" t="s">
        <v>1279</v>
      </c>
      <c r="H63" s="1085">
        <v>1</v>
      </c>
      <c r="I63" s="1061" t="s">
        <v>1100</v>
      </c>
      <c r="J63" s="856" t="s">
        <v>1101</v>
      </c>
      <c r="K63" s="898" t="s">
        <v>842</v>
      </c>
      <c r="L63" s="857" t="s">
        <v>1050</v>
      </c>
      <c r="M63" s="858" t="s">
        <v>1102</v>
      </c>
      <c r="N63" s="898" t="s">
        <v>1103</v>
      </c>
      <c r="O63" s="1086" t="s">
        <v>974</v>
      </c>
      <c r="P63" s="1087" t="s">
        <v>1104</v>
      </c>
      <c r="Q63" s="1061" t="s">
        <v>1105</v>
      </c>
      <c r="R63" s="861">
        <v>3</v>
      </c>
      <c r="S63" s="1089" t="s">
        <v>1490</v>
      </c>
    </row>
    <row r="64" spans="1:19" s="972" customFormat="1" ht="18" customHeight="1">
      <c r="A64" s="1432"/>
      <c r="B64" s="1435"/>
      <c r="C64" s="1082" t="s">
        <v>1106</v>
      </c>
      <c r="D64" s="973">
        <f>131+2999</f>
        <v>3130</v>
      </c>
      <c r="E64" s="1083" t="s">
        <v>1107</v>
      </c>
      <c r="F64" s="862" t="s">
        <v>1062</v>
      </c>
      <c r="G64" s="1084" t="s">
        <v>1279</v>
      </c>
      <c r="H64" s="1085">
        <v>1</v>
      </c>
      <c r="I64" s="1061" t="s">
        <v>1108</v>
      </c>
      <c r="J64" s="856" t="s">
        <v>1101</v>
      </c>
      <c r="K64" s="898" t="s">
        <v>842</v>
      </c>
      <c r="L64" s="857" t="s">
        <v>1050</v>
      </c>
      <c r="M64" s="858" t="s">
        <v>1102</v>
      </c>
      <c r="N64" s="898" t="s">
        <v>1103</v>
      </c>
      <c r="O64" s="1086" t="s">
        <v>974</v>
      </c>
      <c r="P64" s="1087" t="s">
        <v>1104</v>
      </c>
      <c r="Q64" s="1061" t="s">
        <v>1105</v>
      </c>
      <c r="R64" s="861">
        <v>3</v>
      </c>
      <c r="S64" s="1089" t="s">
        <v>1490</v>
      </c>
    </row>
    <row r="65" spans="1:20" s="972" customFormat="1" ht="18" customHeight="1">
      <c r="A65" s="1433"/>
      <c r="B65" s="1436"/>
      <c r="C65" s="1082" t="s">
        <v>1109</v>
      </c>
      <c r="D65" s="1096">
        <f>131+2659</f>
        <v>2790</v>
      </c>
      <c r="E65" s="1097" t="s">
        <v>1053</v>
      </c>
      <c r="F65" s="899" t="s">
        <v>1062</v>
      </c>
      <c r="G65" s="1084" t="s">
        <v>1279</v>
      </c>
      <c r="H65" s="1098">
        <v>1</v>
      </c>
      <c r="I65" s="1061" t="s">
        <v>1089</v>
      </c>
      <c r="J65" s="898" t="s">
        <v>1110</v>
      </c>
      <c r="K65" s="898" t="s">
        <v>812</v>
      </c>
      <c r="L65" s="1086" t="s">
        <v>1050</v>
      </c>
      <c r="M65" s="1099" t="s">
        <v>1102</v>
      </c>
      <c r="N65" s="898" t="s">
        <v>1103</v>
      </c>
      <c r="O65" s="1086" t="s">
        <v>974</v>
      </c>
      <c r="P65" s="1100" t="s">
        <v>1104</v>
      </c>
      <c r="Q65" s="1061" t="s">
        <v>1105</v>
      </c>
      <c r="R65" s="977">
        <v>3</v>
      </c>
      <c r="S65" s="1101" t="s">
        <v>1490</v>
      </c>
    </row>
    <row r="67" spans="1:20" s="1201" customFormat="1" ht="12.75">
      <c r="A67" s="1187"/>
      <c r="B67" s="1121"/>
      <c r="C67" s="1188"/>
      <c r="D67" s="1189"/>
      <c r="E67" s="1189"/>
      <c r="F67" s="1190"/>
      <c r="G67" s="1191"/>
      <c r="H67" s="1192"/>
      <c r="I67" s="1193"/>
      <c r="J67" s="1194"/>
      <c r="K67" s="1195"/>
      <c r="L67" s="1195"/>
      <c r="M67" s="1196"/>
      <c r="N67" s="1197"/>
      <c r="O67" s="1195"/>
      <c r="P67" s="1196"/>
      <c r="Q67" s="1198"/>
      <c r="R67" s="1194"/>
      <c r="S67" s="1199"/>
      <c r="T67" s="1200"/>
    </row>
    <row r="68" spans="1:20" s="1118" customFormat="1" ht="12.75">
      <c r="A68" s="1113" t="s">
        <v>494</v>
      </c>
      <c r="B68" s="1114"/>
      <c r="C68" s="1114"/>
      <c r="D68" s="1114"/>
      <c r="E68" s="1114"/>
      <c r="F68" s="1115"/>
      <c r="G68" s="1115"/>
      <c r="H68" s="1115"/>
      <c r="I68" s="1115"/>
      <c r="J68" s="1116"/>
      <c r="K68" s="1116"/>
      <c r="L68" s="1117"/>
      <c r="M68" s="1117"/>
      <c r="N68" s="1117"/>
      <c r="O68" s="1117"/>
      <c r="P68" s="1117"/>
      <c r="Q68" s="1117"/>
      <c r="R68" s="1117"/>
      <c r="S68" s="1117"/>
      <c r="T68" s="1117"/>
    </row>
    <row r="69" spans="1:20" s="1117" customFormat="1" ht="12.75">
      <c r="A69" s="1114" t="s">
        <v>495</v>
      </c>
      <c r="B69" s="1114"/>
      <c r="C69" s="1114"/>
      <c r="D69" s="1114"/>
      <c r="E69" s="1114"/>
      <c r="F69" s="1115"/>
      <c r="G69" s="1115"/>
      <c r="H69" s="1115"/>
      <c r="I69" s="1115"/>
      <c r="J69" s="1116"/>
      <c r="K69" s="1116"/>
    </row>
    <row r="70" spans="1:20" s="1117" customFormat="1" ht="12.75">
      <c r="A70" s="1114" t="s">
        <v>496</v>
      </c>
      <c r="B70" s="1114"/>
      <c r="C70" s="1114"/>
      <c r="D70" s="1114"/>
      <c r="E70" s="1114"/>
      <c r="F70" s="1115"/>
      <c r="G70" s="1115"/>
      <c r="H70" s="1115"/>
      <c r="I70" s="1115"/>
      <c r="J70" s="1116"/>
      <c r="K70" s="1116"/>
    </row>
    <row r="71" spans="1:20" s="1117" customFormat="1" ht="12.75">
      <c r="A71" s="1114" t="s">
        <v>497</v>
      </c>
      <c r="B71" s="1114"/>
      <c r="C71" s="1114"/>
      <c r="D71" s="1114"/>
      <c r="E71" s="1114"/>
      <c r="F71" s="1115"/>
      <c r="G71" s="1115"/>
      <c r="H71" s="1115"/>
      <c r="I71" s="1115"/>
      <c r="J71" s="1116"/>
      <c r="K71" s="1116"/>
    </row>
    <row r="72" spans="1:20" s="1117" customFormat="1" ht="12.75">
      <c r="A72" s="1114" t="s">
        <v>498</v>
      </c>
      <c r="B72" s="1114"/>
      <c r="C72" s="1114"/>
      <c r="D72" s="1114"/>
      <c r="E72" s="1114"/>
      <c r="F72" s="1115"/>
      <c r="G72" s="1115"/>
      <c r="H72" s="1115"/>
      <c r="I72" s="1115"/>
      <c r="J72" s="1116"/>
      <c r="K72" s="1116"/>
    </row>
    <row r="73" spans="1:20" s="1117" customFormat="1" ht="12.75">
      <c r="A73" s="1114" t="s">
        <v>499</v>
      </c>
      <c r="B73" s="1114"/>
      <c r="C73" s="1114"/>
      <c r="D73" s="1114"/>
      <c r="E73" s="1114"/>
      <c r="F73" s="1115"/>
      <c r="G73" s="1115"/>
      <c r="H73" s="1115"/>
      <c r="I73" s="1115"/>
      <c r="J73" s="1116"/>
      <c r="K73" s="1116"/>
    </row>
    <row r="74" spans="1:20" s="1117" customFormat="1" ht="12.75">
      <c r="A74" s="1114" t="s">
        <v>500</v>
      </c>
      <c r="B74" s="1114"/>
      <c r="C74" s="1114"/>
      <c r="D74" s="1114"/>
      <c r="E74" s="1114"/>
      <c r="F74" s="1115"/>
      <c r="G74" s="1115"/>
      <c r="H74" s="1115"/>
      <c r="I74" s="1115"/>
      <c r="J74" s="1116"/>
      <c r="K74" s="1116"/>
    </row>
    <row r="75" spans="1:20" s="1117" customFormat="1" ht="12.75">
      <c r="A75" s="1114" t="s">
        <v>501</v>
      </c>
      <c r="B75" s="1114"/>
      <c r="C75" s="1114"/>
      <c r="D75" s="1114"/>
      <c r="E75" s="1114"/>
      <c r="F75" s="1115"/>
      <c r="G75" s="1115"/>
      <c r="H75" s="1115"/>
      <c r="I75" s="1115"/>
      <c r="J75" s="1116"/>
      <c r="K75" s="1116"/>
    </row>
    <row r="76" spans="1:20" s="1117" customFormat="1" ht="12.75">
      <c r="A76" s="1114" t="s">
        <v>502</v>
      </c>
      <c r="B76" s="1114"/>
      <c r="C76" s="1114"/>
      <c r="D76" s="1114"/>
      <c r="E76" s="1114"/>
      <c r="F76" s="1115"/>
      <c r="G76" s="1115"/>
      <c r="H76" s="1115"/>
      <c r="I76" s="1115"/>
      <c r="J76" s="1116"/>
      <c r="K76" s="1116"/>
    </row>
    <row r="77" spans="1:20" s="1117" customFormat="1" ht="12.75">
      <c r="A77" s="1114" t="s">
        <v>503</v>
      </c>
      <c r="B77" s="1114"/>
      <c r="C77" s="1114"/>
      <c r="D77" s="1114"/>
      <c r="E77" s="1114"/>
      <c r="F77" s="1115"/>
      <c r="G77" s="1115"/>
      <c r="H77" s="1115"/>
      <c r="I77" s="1115"/>
      <c r="J77" s="1116"/>
      <c r="K77" s="1116"/>
    </row>
    <row r="78" spans="1:20" s="1201" customFormat="1" ht="12.75">
      <c r="A78" s="1187"/>
      <c r="B78" s="1121"/>
      <c r="C78" s="1188"/>
      <c r="D78" s="1189"/>
      <c r="E78" s="1189"/>
      <c r="F78" s="1190"/>
      <c r="G78" s="1191"/>
      <c r="H78" s="1192"/>
      <c r="I78" s="1193"/>
      <c r="J78" s="1194"/>
      <c r="K78" s="1195"/>
      <c r="L78" s="1195"/>
      <c r="M78" s="1196"/>
      <c r="N78" s="1197"/>
      <c r="O78" s="1195"/>
      <c r="P78" s="1196"/>
      <c r="Q78" s="1198"/>
      <c r="R78" s="1194"/>
      <c r="S78" s="1199"/>
      <c r="T78" s="1200"/>
    </row>
  </sheetData>
  <mergeCells count="217">
    <mergeCell ref="A44:A53"/>
    <mergeCell ref="B45:B46"/>
    <mergeCell ref="F45:F46"/>
    <mergeCell ref="G45:G46"/>
    <mergeCell ref="H45:H46"/>
    <mergeCell ref="H49:H50"/>
    <mergeCell ref="H51:H53"/>
    <mergeCell ref="A2:D2"/>
    <mergeCell ref="A3:A4"/>
    <mergeCell ref="B3:B4"/>
    <mergeCell ref="C3:C4"/>
    <mergeCell ref="E3:S3"/>
    <mergeCell ref="P45:P46"/>
    <mergeCell ref="Q45:Q46"/>
    <mergeCell ref="R45:R46"/>
    <mergeCell ref="S45:S46"/>
    <mergeCell ref="B47:B48"/>
    <mergeCell ref="D47:D48"/>
    <mergeCell ref="E47:E48"/>
    <mergeCell ref="F47:F48"/>
    <mergeCell ref="G47:G48"/>
    <mergeCell ref="H47:H48"/>
    <mergeCell ref="J45:J46"/>
    <mergeCell ref="K45:K46"/>
    <mergeCell ref="L45:L46"/>
    <mergeCell ref="M45:M46"/>
    <mergeCell ref="N45:N46"/>
    <mergeCell ref="O45:O46"/>
    <mergeCell ref="O47:O48"/>
    <mergeCell ref="P47:P48"/>
    <mergeCell ref="Q47:Q48"/>
    <mergeCell ref="R47:R48"/>
    <mergeCell ref="S47:S48"/>
    <mergeCell ref="B49:B50"/>
    <mergeCell ref="D49:D50"/>
    <mergeCell ref="E49:E50"/>
    <mergeCell ref="F49:F50"/>
    <mergeCell ref="G49:G50"/>
    <mergeCell ref="I47:I48"/>
    <mergeCell ref="J47:J48"/>
    <mergeCell ref="K47:K48"/>
    <mergeCell ref="L47:L48"/>
    <mergeCell ref="M47:M48"/>
    <mergeCell ref="N47:N48"/>
    <mergeCell ref="R49:R50"/>
    <mergeCell ref="S49:S50"/>
    <mergeCell ref="B51:B53"/>
    <mergeCell ref="D51:D53"/>
    <mergeCell ref="E51:E53"/>
    <mergeCell ref="F51:F53"/>
    <mergeCell ref="G51:G53"/>
    <mergeCell ref="I49:I50"/>
    <mergeCell ref="J49:J50"/>
    <mergeCell ref="K49:K50"/>
    <mergeCell ref="L49:L50"/>
    <mergeCell ref="M49:M50"/>
    <mergeCell ref="N49:N50"/>
    <mergeCell ref="A5:A13"/>
    <mergeCell ref="B5:B6"/>
    <mergeCell ref="B7:B9"/>
    <mergeCell ref="F7:F9"/>
    <mergeCell ref="G7:G9"/>
    <mergeCell ref="H7:H9"/>
    <mergeCell ref="B11:B13"/>
    <mergeCell ref="D11:D13"/>
    <mergeCell ref="E11:E13"/>
    <mergeCell ref="F11:F13"/>
    <mergeCell ref="I11:I13"/>
    <mergeCell ref="J11:J13"/>
    <mergeCell ref="K11:K13"/>
    <mergeCell ref="L11:L13"/>
    <mergeCell ref="R7:R9"/>
    <mergeCell ref="S7:S9"/>
    <mergeCell ref="D8:D9"/>
    <mergeCell ref="E8:E9"/>
    <mergeCell ref="I8:I9"/>
    <mergeCell ref="J8:J9"/>
    <mergeCell ref="K8:K9"/>
    <mergeCell ref="L7:L9"/>
    <mergeCell ref="M7:M9"/>
    <mergeCell ref="N7:N9"/>
    <mergeCell ref="O7:O9"/>
    <mergeCell ref="P7:P9"/>
    <mergeCell ref="Q7:Q9"/>
    <mergeCell ref="M14:M16"/>
    <mergeCell ref="N14:N16"/>
    <mergeCell ref="O14:O16"/>
    <mergeCell ref="Q14:Q16"/>
    <mergeCell ref="R14:R16"/>
    <mergeCell ref="S14:S16"/>
    <mergeCell ref="S11:S13"/>
    <mergeCell ref="A14:A27"/>
    <mergeCell ref="B14:B16"/>
    <mergeCell ref="D14:D16"/>
    <mergeCell ref="E14:E16"/>
    <mergeCell ref="G14:G16"/>
    <mergeCell ref="H14:H16"/>
    <mergeCell ref="I14:I16"/>
    <mergeCell ref="J14:J16"/>
    <mergeCell ref="K14:K16"/>
    <mergeCell ref="M11:M13"/>
    <mergeCell ref="N11:N13"/>
    <mergeCell ref="O11:O13"/>
    <mergeCell ref="P11:P13"/>
    <mergeCell ref="Q11:Q13"/>
    <mergeCell ref="R11:R13"/>
    <mergeCell ref="G11:G13"/>
    <mergeCell ref="H11:H13"/>
    <mergeCell ref="O17:O20"/>
    <mergeCell ref="P17:P20"/>
    <mergeCell ref="Q17:Q20"/>
    <mergeCell ref="R17:R20"/>
    <mergeCell ref="S17:S20"/>
    <mergeCell ref="B22:B26"/>
    <mergeCell ref="D22:D26"/>
    <mergeCell ref="E22:E26"/>
    <mergeCell ref="F22:F26"/>
    <mergeCell ref="G22:G26"/>
    <mergeCell ref="I17:I20"/>
    <mergeCell ref="J17:J20"/>
    <mergeCell ref="K17:K20"/>
    <mergeCell ref="L17:L20"/>
    <mergeCell ref="M17:M20"/>
    <mergeCell ref="N17:N20"/>
    <mergeCell ref="B17:B20"/>
    <mergeCell ref="D17:D20"/>
    <mergeCell ref="E17:E20"/>
    <mergeCell ref="F17:F20"/>
    <mergeCell ref="G17:G20"/>
    <mergeCell ref="H17:H20"/>
    <mergeCell ref="N22:N26"/>
    <mergeCell ref="O22:O26"/>
    <mergeCell ref="P22:P26"/>
    <mergeCell ref="Q22:Q26"/>
    <mergeCell ref="R22:R26"/>
    <mergeCell ref="S22:S26"/>
    <mergeCell ref="H22:H26"/>
    <mergeCell ref="I22:I26"/>
    <mergeCell ref="J22:J26"/>
    <mergeCell ref="K22:K26"/>
    <mergeCell ref="L22:L26"/>
    <mergeCell ref="M22:M26"/>
    <mergeCell ref="A28:A38"/>
    <mergeCell ref="B29:B30"/>
    <mergeCell ref="D29:D30"/>
    <mergeCell ref="E29:E30"/>
    <mergeCell ref="F29:F30"/>
    <mergeCell ref="G29:G30"/>
    <mergeCell ref="B31:B34"/>
    <mergeCell ref="D31:D34"/>
    <mergeCell ref="E31:E34"/>
    <mergeCell ref="F31:F34"/>
    <mergeCell ref="N29:N30"/>
    <mergeCell ref="O29:O30"/>
    <mergeCell ref="P29:P30"/>
    <mergeCell ref="Q29:Q30"/>
    <mergeCell ref="R29:R30"/>
    <mergeCell ref="S29:S30"/>
    <mergeCell ref="H29:H30"/>
    <mergeCell ref="I29:I30"/>
    <mergeCell ref="J29:J30"/>
    <mergeCell ref="K29:K30"/>
    <mergeCell ref="L29:L30"/>
    <mergeCell ref="M29:M30"/>
    <mergeCell ref="Q31:Q34"/>
    <mergeCell ref="R31:R34"/>
    <mergeCell ref="S31:S34"/>
    <mergeCell ref="G31:G34"/>
    <mergeCell ref="H31:H34"/>
    <mergeCell ref="I31:I34"/>
    <mergeCell ref="J31:J34"/>
    <mergeCell ref="K31:K34"/>
    <mergeCell ref="M31:M34"/>
    <mergeCell ref="B35:B37"/>
    <mergeCell ref="D35:D37"/>
    <mergeCell ref="E35:E37"/>
    <mergeCell ref="F35:F37"/>
    <mergeCell ref="G35:G37"/>
    <mergeCell ref="H35:H37"/>
    <mergeCell ref="N31:N34"/>
    <mergeCell ref="O31:O34"/>
    <mergeCell ref="P31:P34"/>
    <mergeCell ref="O35:O37"/>
    <mergeCell ref="P35:P37"/>
    <mergeCell ref="Q35:Q37"/>
    <mergeCell ref="R35:R37"/>
    <mergeCell ref="S35:S37"/>
    <mergeCell ref="I35:I37"/>
    <mergeCell ref="J35:J37"/>
    <mergeCell ref="K35:K37"/>
    <mergeCell ref="L35:L37"/>
    <mergeCell ref="M35:M37"/>
    <mergeCell ref="N35:N37"/>
    <mergeCell ref="A60:A62"/>
    <mergeCell ref="A63:A65"/>
    <mergeCell ref="B63:B65"/>
    <mergeCell ref="A39:A43"/>
    <mergeCell ref="A57:D57"/>
    <mergeCell ref="A58:A59"/>
    <mergeCell ref="B58:B59"/>
    <mergeCell ref="C58:C59"/>
    <mergeCell ref="E58:S58"/>
    <mergeCell ref="O51:O53"/>
    <mergeCell ref="P51:P53"/>
    <mergeCell ref="Q51:Q53"/>
    <mergeCell ref="R51:R53"/>
    <mergeCell ref="S51:S53"/>
    <mergeCell ref="A54:A55"/>
    <mergeCell ref="I51:I53"/>
    <mergeCell ref="J51:J53"/>
    <mergeCell ref="K51:K53"/>
    <mergeCell ref="L51:L53"/>
    <mergeCell ref="M51:M53"/>
    <mergeCell ref="N51:N53"/>
    <mergeCell ref="O49:O50"/>
    <mergeCell ref="P49:P50"/>
    <mergeCell ref="Q49:Q50"/>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84"/>
  <sheetViews>
    <sheetView showGridLines="0" view="pageBreakPreview" zoomScale="55" zoomScaleNormal="100" zoomScaleSheetLayoutView="55" workbookViewId="0">
      <selection activeCell="E51" sqref="E51"/>
    </sheetView>
  </sheetViews>
  <sheetFormatPr defaultColWidth="9.140625" defaultRowHeight="23.25"/>
  <cols>
    <col min="1" max="1" width="9.140625" style="600"/>
    <col min="2" max="3" width="47.85546875" style="600" customWidth="1"/>
    <col min="4" max="4" width="46.85546875" style="600" customWidth="1"/>
    <col min="5" max="5" width="47" style="600" customWidth="1"/>
    <col min="6" max="11" width="9.140625" style="600"/>
    <col min="12" max="12" width="9.140625" style="600" customWidth="1"/>
    <col min="13" max="16384" width="9.140625" style="600"/>
  </cols>
  <sheetData>
    <row r="2" spans="2:5" ht="28.5">
      <c r="C2" s="601" t="s">
        <v>1111</v>
      </c>
    </row>
    <row r="3" spans="2:5" ht="28.5">
      <c r="C3" s="602" t="s">
        <v>1112</v>
      </c>
    </row>
    <row r="4" spans="2:5" ht="26.25">
      <c r="B4" s="1623" t="s">
        <v>1113</v>
      </c>
      <c r="C4" s="1623"/>
      <c r="D4" s="1623" t="s">
        <v>1114</v>
      </c>
      <c r="E4" s="1623"/>
    </row>
    <row r="7" spans="2:5" ht="67.5" customHeight="1"/>
    <row r="9" spans="2:5" ht="30.75" customHeight="1">
      <c r="B9" s="603"/>
    </row>
    <row r="10" spans="2:5">
      <c r="B10" s="604"/>
    </row>
    <row r="11" spans="2:5">
      <c r="B11" s="604"/>
    </row>
    <row r="12" spans="2:5">
      <c r="B12" s="604"/>
    </row>
    <row r="13" spans="2:5">
      <c r="B13" s="605" t="s">
        <v>1115</v>
      </c>
      <c r="C13" s="605" t="s">
        <v>1116</v>
      </c>
      <c r="D13" s="606" t="s">
        <v>1117</v>
      </c>
      <c r="E13" s="606" t="s">
        <v>1118</v>
      </c>
    </row>
    <row r="14" spans="2:5">
      <c r="B14" s="607" t="s">
        <v>1119</v>
      </c>
      <c r="C14" s="607" t="s">
        <v>1119</v>
      </c>
      <c r="D14" s="607" t="s">
        <v>1119</v>
      </c>
      <c r="E14" s="607" t="s">
        <v>1119</v>
      </c>
    </row>
    <row r="15" spans="2:5" ht="46.5">
      <c r="B15" s="608" t="s">
        <v>1120</v>
      </c>
      <c r="C15" s="608" t="s">
        <v>1120</v>
      </c>
      <c r="D15" s="608" t="s">
        <v>1120</v>
      </c>
      <c r="E15" s="608" t="s">
        <v>1120</v>
      </c>
    </row>
    <row r="16" spans="2:5">
      <c r="B16" s="608" t="s">
        <v>1121</v>
      </c>
      <c r="C16" s="608" t="s">
        <v>1121</v>
      </c>
      <c r="D16" s="608" t="s">
        <v>1121</v>
      </c>
      <c r="E16" s="608" t="s">
        <v>1121</v>
      </c>
    </row>
    <row r="17" spans="2:10">
      <c r="B17" s="608" t="s">
        <v>1122</v>
      </c>
      <c r="C17" s="608" t="s">
        <v>1122</v>
      </c>
      <c r="D17" s="608" t="s">
        <v>1122</v>
      </c>
      <c r="E17" s="608" t="s">
        <v>1122</v>
      </c>
    </row>
    <row r="18" spans="2:10">
      <c r="B18" s="608" t="s">
        <v>1123</v>
      </c>
      <c r="C18" s="608" t="s">
        <v>1123</v>
      </c>
      <c r="D18" s="608" t="s">
        <v>1124</v>
      </c>
      <c r="E18" s="608" t="s">
        <v>1124</v>
      </c>
    </row>
    <row r="19" spans="2:10" ht="49.5">
      <c r="B19" s="608" t="s">
        <v>1125</v>
      </c>
      <c r="C19" s="608" t="s">
        <v>1126</v>
      </c>
      <c r="D19" s="608" t="s">
        <v>1125</v>
      </c>
      <c r="E19" s="608" t="s">
        <v>1126</v>
      </c>
    </row>
    <row r="20" spans="2:10" ht="26.25">
      <c r="B20" s="609" t="s">
        <v>1127</v>
      </c>
      <c r="C20" s="609" t="s">
        <v>1127</v>
      </c>
      <c r="D20" s="609" t="s">
        <v>1127</v>
      </c>
      <c r="E20" s="609" t="s">
        <v>1128</v>
      </c>
    </row>
    <row r="21" spans="2:10">
      <c r="B21" s="610">
        <v>3720</v>
      </c>
      <c r="C21" s="610">
        <v>4520</v>
      </c>
      <c r="D21" s="610">
        <v>4120</v>
      </c>
      <c r="E21" s="610">
        <v>4920</v>
      </c>
    </row>
    <row r="22" spans="2:10">
      <c r="B22" s="603"/>
      <c r="C22" s="611"/>
    </row>
    <row r="23" spans="2:10" s="614" customFormat="1" ht="23.45" customHeight="1">
      <c r="B23" s="1623" t="s">
        <v>1129</v>
      </c>
      <c r="C23" s="1623"/>
      <c r="D23" s="1623"/>
      <c r="E23" s="612" t="s">
        <v>1130</v>
      </c>
      <c r="F23" s="613"/>
      <c r="G23" s="613"/>
      <c r="H23" s="613"/>
    </row>
    <row r="24" spans="2:10" s="614" customFormat="1">
      <c r="B24" s="615"/>
      <c r="C24" s="615"/>
      <c r="D24" s="615"/>
      <c r="E24" s="616"/>
    </row>
    <row r="25" spans="2:10">
      <c r="B25" s="617"/>
      <c r="C25" s="617"/>
      <c r="D25" s="618"/>
      <c r="E25" s="618"/>
    </row>
    <row r="26" spans="2:10">
      <c r="B26" s="619"/>
      <c r="C26" s="619"/>
      <c r="D26" s="620"/>
      <c r="E26" s="620"/>
    </row>
    <row r="27" spans="2:10">
      <c r="B27" s="619"/>
      <c r="C27" s="619"/>
      <c r="D27" s="620"/>
      <c r="E27" s="620"/>
    </row>
    <row r="28" spans="2:10">
      <c r="B28" s="619"/>
      <c r="C28" s="619"/>
      <c r="D28" s="620"/>
      <c r="E28" s="620"/>
    </row>
    <row r="29" spans="2:10">
      <c r="B29" s="619"/>
      <c r="C29" s="619"/>
      <c r="D29" s="606"/>
      <c r="E29" s="620"/>
      <c r="G29" s="621"/>
    </row>
    <row r="30" spans="2:10">
      <c r="B30" s="606" t="s">
        <v>1131</v>
      </c>
      <c r="C30" s="606" t="s">
        <v>1132</v>
      </c>
      <c r="D30" s="606" t="s">
        <v>1133</v>
      </c>
      <c r="E30" s="606" t="s">
        <v>1134</v>
      </c>
      <c r="F30" s="622"/>
      <c r="G30" s="621"/>
      <c r="H30" s="622"/>
      <c r="I30" s="622"/>
      <c r="J30" s="622"/>
    </row>
    <row r="31" spans="2:10">
      <c r="B31" s="606" t="s">
        <v>1135</v>
      </c>
      <c r="C31" s="606" t="s">
        <v>1135</v>
      </c>
      <c r="D31" s="606" t="s">
        <v>1135</v>
      </c>
      <c r="E31" s="606"/>
      <c r="F31" s="622"/>
      <c r="G31" s="621"/>
      <c r="H31" s="622"/>
      <c r="I31" s="622"/>
      <c r="J31" s="622"/>
    </row>
    <row r="32" spans="2:10">
      <c r="B32" s="607" t="s">
        <v>1119</v>
      </c>
      <c r="C32" s="607" t="s">
        <v>1119</v>
      </c>
      <c r="D32" s="607" t="s">
        <v>1119</v>
      </c>
      <c r="E32" s="607" t="s">
        <v>1119</v>
      </c>
      <c r="F32" s="622"/>
      <c r="G32" s="621"/>
      <c r="H32" s="622"/>
      <c r="I32" s="622"/>
      <c r="J32" s="622"/>
    </row>
    <row r="33" spans="2:10">
      <c r="B33" s="608" t="s">
        <v>1136</v>
      </c>
      <c r="C33" s="608" t="s">
        <v>1136</v>
      </c>
      <c r="D33" s="608" t="s">
        <v>1137</v>
      </c>
      <c r="E33" s="608" t="s">
        <v>1138</v>
      </c>
      <c r="F33" s="622"/>
      <c r="G33" s="621"/>
      <c r="H33" s="622"/>
      <c r="I33" s="622"/>
      <c r="J33" s="622"/>
    </row>
    <row r="34" spans="2:10">
      <c r="B34" s="608" t="s">
        <v>1139</v>
      </c>
      <c r="C34" s="608" t="s">
        <v>1139</v>
      </c>
      <c r="D34" s="608" t="s">
        <v>1140</v>
      </c>
      <c r="E34" s="608" t="s">
        <v>1139</v>
      </c>
      <c r="F34" s="622"/>
      <c r="G34" s="621"/>
      <c r="H34" s="622"/>
      <c r="I34" s="622"/>
      <c r="J34" s="622"/>
    </row>
    <row r="35" spans="2:10">
      <c r="B35" s="608" t="s">
        <v>1141</v>
      </c>
      <c r="C35" s="608" t="s">
        <v>1141</v>
      </c>
      <c r="D35" s="608" t="s">
        <v>1141</v>
      </c>
      <c r="E35" s="608" t="s">
        <v>1142</v>
      </c>
      <c r="F35" s="622"/>
      <c r="G35" s="621"/>
      <c r="H35" s="622"/>
      <c r="I35" s="622"/>
      <c r="J35" s="622"/>
    </row>
    <row r="36" spans="2:10" ht="49.5">
      <c r="B36" s="608" t="s">
        <v>1125</v>
      </c>
      <c r="C36" s="608" t="s">
        <v>1126</v>
      </c>
      <c r="D36" s="608" t="s">
        <v>1143</v>
      </c>
      <c r="E36" s="608" t="s">
        <v>1144</v>
      </c>
      <c r="F36" s="622"/>
      <c r="G36" s="622"/>
      <c r="H36" s="622"/>
      <c r="I36" s="622"/>
      <c r="J36" s="622"/>
    </row>
    <row r="37" spans="2:10">
      <c r="B37" s="608" t="s">
        <v>1145</v>
      </c>
      <c r="C37" s="608" t="s">
        <v>1145</v>
      </c>
      <c r="D37" s="608" t="s">
        <v>1145</v>
      </c>
      <c r="E37" s="608" t="s">
        <v>1146</v>
      </c>
      <c r="F37" s="622"/>
      <c r="G37" s="622"/>
      <c r="H37" s="622"/>
      <c r="I37" s="622"/>
      <c r="J37" s="622"/>
    </row>
    <row r="38" spans="2:10" ht="26.25">
      <c r="B38" s="608" t="s">
        <v>1147</v>
      </c>
      <c r="C38" s="608" t="s">
        <v>1147</v>
      </c>
      <c r="D38" s="608" t="s">
        <v>1147</v>
      </c>
      <c r="E38" s="608" t="s">
        <v>1148</v>
      </c>
      <c r="F38" s="622"/>
      <c r="G38" s="622"/>
      <c r="H38" s="622"/>
      <c r="I38" s="622"/>
      <c r="J38" s="622"/>
    </row>
    <row r="39" spans="2:10">
      <c r="B39" s="608" t="s">
        <v>1149</v>
      </c>
      <c r="C39" s="608" t="s">
        <v>1149</v>
      </c>
      <c r="D39" s="608" t="s">
        <v>1149</v>
      </c>
      <c r="E39" s="608" t="s">
        <v>1150</v>
      </c>
      <c r="F39" s="622"/>
      <c r="G39" s="622"/>
      <c r="H39" s="622"/>
      <c r="I39" s="622"/>
      <c r="J39" s="622"/>
    </row>
    <row r="40" spans="2:10">
      <c r="B40" s="623" t="s">
        <v>1151</v>
      </c>
      <c r="C40" s="623" t="s">
        <v>1151</v>
      </c>
      <c r="D40" s="623" t="s">
        <v>1151</v>
      </c>
      <c r="E40" s="623" t="s">
        <v>1151</v>
      </c>
      <c r="F40" s="622"/>
      <c r="G40" s="622"/>
      <c r="H40" s="622"/>
      <c r="I40" s="622"/>
      <c r="J40" s="622"/>
    </row>
    <row r="41" spans="2:10">
      <c r="B41" s="610">
        <v>5210</v>
      </c>
      <c r="C41" s="610">
        <v>6060</v>
      </c>
      <c r="D41" s="610">
        <v>7350</v>
      </c>
      <c r="E41" s="610">
        <v>4310</v>
      </c>
      <c r="F41" s="622"/>
      <c r="G41" s="622"/>
      <c r="H41" s="622"/>
      <c r="I41" s="622"/>
      <c r="J41" s="622"/>
    </row>
    <row r="43" spans="2:10">
      <c r="B43" s="608"/>
      <c r="C43" s="608"/>
      <c r="D43" s="608"/>
      <c r="E43" s="608"/>
    </row>
    <row r="44" spans="2:10" ht="46.5">
      <c r="B44" s="616" t="s">
        <v>1152</v>
      </c>
    </row>
    <row r="45" spans="2:10">
      <c r="B45" s="617"/>
    </row>
    <row r="46" spans="2:10">
      <c r="B46" s="619"/>
      <c r="D46"/>
    </row>
    <row r="47" spans="2:10">
      <c r="B47" s="619"/>
    </row>
    <row r="48" spans="2:10">
      <c r="B48" s="619"/>
    </row>
    <row r="49" spans="1:17">
      <c r="B49" s="619"/>
    </row>
    <row r="50" spans="1:17">
      <c r="B50" s="606" t="s">
        <v>1153</v>
      </c>
      <c r="C50" s="606" t="s">
        <v>1154</v>
      </c>
    </row>
    <row r="51" spans="1:17">
      <c r="B51" s="606" t="s">
        <v>1135</v>
      </c>
      <c r="C51" s="606" t="s">
        <v>1135</v>
      </c>
    </row>
    <row r="52" spans="1:17">
      <c r="B52" s="607" t="s">
        <v>1119</v>
      </c>
      <c r="C52" s="607" t="s">
        <v>1119</v>
      </c>
    </row>
    <row r="53" spans="1:17" ht="26.25" customHeight="1">
      <c r="B53" s="624" t="s">
        <v>1155</v>
      </c>
      <c r="C53" s="617" t="s">
        <v>1156</v>
      </c>
    </row>
    <row r="54" spans="1:17">
      <c r="B54" s="608" t="s">
        <v>1157</v>
      </c>
      <c r="C54" s="625" t="s">
        <v>1158</v>
      </c>
    </row>
    <row r="55" spans="1:17">
      <c r="B55" s="608" t="s">
        <v>1159</v>
      </c>
      <c r="C55" s="625" t="s">
        <v>1159</v>
      </c>
    </row>
    <row r="56" spans="1:17" ht="54" customHeight="1">
      <c r="B56" s="608" t="s">
        <v>1126</v>
      </c>
      <c r="C56" s="625" t="s">
        <v>1143</v>
      </c>
    </row>
    <row r="57" spans="1:17">
      <c r="B57" s="608" t="s">
        <v>1160</v>
      </c>
      <c r="C57" s="625" t="s">
        <v>1160</v>
      </c>
    </row>
    <row r="58" spans="1:17">
      <c r="B58" s="608" t="s">
        <v>1161</v>
      </c>
      <c r="C58" s="625" t="s">
        <v>1162</v>
      </c>
    </row>
    <row r="59" spans="1:17" ht="26.25">
      <c r="B59" s="608" t="s">
        <v>1163</v>
      </c>
      <c r="C59" s="625" t="s">
        <v>1163</v>
      </c>
    </row>
    <row r="60" spans="1:17">
      <c r="B60" s="608" t="s">
        <v>1164</v>
      </c>
      <c r="C60" s="625" t="s">
        <v>1164</v>
      </c>
    </row>
    <row r="61" spans="1:17">
      <c r="B61" s="623" t="s">
        <v>1127</v>
      </c>
      <c r="C61" s="623" t="s">
        <v>1127</v>
      </c>
    </row>
    <row r="62" spans="1:17">
      <c r="B62" s="626">
        <v>8200</v>
      </c>
      <c r="C62" s="610">
        <v>9880</v>
      </c>
    </row>
    <row r="63" spans="1:17">
      <c r="B63" s="625"/>
    </row>
    <row r="64" spans="1:17">
      <c r="A64" s="627" t="s">
        <v>494</v>
      </c>
      <c r="B64" s="628"/>
      <c r="C64" s="628"/>
      <c r="D64" s="628"/>
      <c r="E64" s="629"/>
      <c r="F64" s="629"/>
      <c r="G64" s="629"/>
      <c r="H64" s="629"/>
      <c r="I64" s="629"/>
      <c r="J64" s="629"/>
      <c r="K64" s="630"/>
      <c r="L64" s="630"/>
      <c r="M64" s="631"/>
      <c r="N64" s="631"/>
      <c r="O64" s="631"/>
      <c r="P64" s="631"/>
      <c r="Q64" s="631"/>
    </row>
    <row r="65" spans="1:17">
      <c r="A65" s="628" t="s">
        <v>495</v>
      </c>
      <c r="B65" s="628"/>
      <c r="C65" s="628"/>
      <c r="D65" s="628"/>
      <c r="E65" s="629"/>
      <c r="F65" s="629"/>
      <c r="G65" s="629"/>
      <c r="H65" s="629"/>
      <c r="I65" s="629"/>
      <c r="J65" s="629"/>
      <c r="K65" s="630"/>
      <c r="L65" s="630"/>
      <c r="M65" s="631"/>
      <c r="N65" s="631"/>
      <c r="O65" s="631"/>
      <c r="P65" s="631"/>
      <c r="Q65" s="631"/>
    </row>
    <row r="66" spans="1:17">
      <c r="A66" s="628" t="s">
        <v>496</v>
      </c>
      <c r="B66" s="628"/>
      <c r="C66" s="628"/>
      <c r="D66" s="628"/>
      <c r="E66" s="629"/>
      <c r="F66" s="629"/>
      <c r="G66" s="629"/>
      <c r="H66" s="629"/>
      <c r="I66" s="629"/>
      <c r="J66" s="629"/>
      <c r="K66" s="630"/>
      <c r="L66" s="630"/>
      <c r="M66" s="631"/>
      <c r="N66" s="631"/>
      <c r="O66" s="631"/>
      <c r="P66" s="631"/>
      <c r="Q66" s="631"/>
    </row>
    <row r="67" spans="1:17">
      <c r="A67" s="628" t="s">
        <v>497</v>
      </c>
      <c r="B67" s="628"/>
      <c r="C67" s="628"/>
      <c r="D67" s="628"/>
      <c r="E67" s="629"/>
      <c r="F67" s="629"/>
      <c r="G67" s="629"/>
      <c r="H67" s="629"/>
      <c r="I67" s="629"/>
      <c r="J67" s="629"/>
      <c r="K67" s="630"/>
      <c r="L67" s="630"/>
      <c r="M67" s="631"/>
      <c r="N67" s="631"/>
      <c r="O67" s="631"/>
      <c r="P67" s="631"/>
      <c r="Q67" s="631"/>
    </row>
    <row r="68" spans="1:17">
      <c r="A68" s="628" t="s">
        <v>498</v>
      </c>
      <c r="B68" s="628"/>
      <c r="C68" s="628"/>
      <c r="D68" s="628"/>
      <c r="E68" s="629"/>
      <c r="F68" s="629"/>
      <c r="G68" s="629"/>
      <c r="H68" s="629"/>
      <c r="I68" s="629"/>
      <c r="J68" s="629"/>
      <c r="K68" s="630"/>
      <c r="L68" s="630"/>
      <c r="M68" s="631"/>
      <c r="N68" s="631"/>
      <c r="O68" s="631"/>
      <c r="P68" s="631"/>
      <c r="Q68" s="631"/>
    </row>
    <row r="69" spans="1:17">
      <c r="A69" s="628" t="s">
        <v>499</v>
      </c>
      <c r="B69" s="628"/>
      <c r="C69" s="628"/>
      <c r="D69" s="628"/>
      <c r="E69" s="629"/>
      <c r="F69" s="629"/>
      <c r="G69" s="629"/>
      <c r="H69" s="629"/>
      <c r="I69" s="629"/>
      <c r="J69" s="629"/>
      <c r="K69" s="630"/>
      <c r="L69" s="630"/>
      <c r="M69" s="631"/>
      <c r="N69" s="631"/>
      <c r="O69" s="631"/>
      <c r="P69" s="631"/>
      <c r="Q69" s="631"/>
    </row>
    <row r="70" spans="1:17">
      <c r="A70" s="628" t="s">
        <v>500</v>
      </c>
      <c r="B70" s="628"/>
      <c r="C70" s="628"/>
      <c r="D70" s="628"/>
      <c r="E70" s="629"/>
      <c r="F70" s="629"/>
      <c r="G70" s="629"/>
      <c r="H70" s="629"/>
      <c r="I70" s="629"/>
      <c r="J70" s="629"/>
      <c r="K70" s="630"/>
      <c r="L70" s="630"/>
      <c r="M70" s="631"/>
      <c r="N70" s="631"/>
      <c r="O70" s="631"/>
      <c r="P70" s="631"/>
      <c r="Q70" s="631"/>
    </row>
    <row r="71" spans="1:17">
      <c r="A71" s="628" t="s">
        <v>501</v>
      </c>
      <c r="B71" s="628"/>
      <c r="C71" s="628"/>
      <c r="D71" s="628"/>
      <c r="E71" s="629"/>
      <c r="F71" s="629"/>
      <c r="G71" s="629"/>
      <c r="H71" s="629"/>
      <c r="I71" s="629"/>
      <c r="J71" s="629"/>
      <c r="K71" s="630"/>
      <c r="L71" s="630"/>
      <c r="M71" s="631"/>
      <c r="N71" s="631"/>
      <c r="O71" s="631"/>
      <c r="P71" s="631"/>
      <c r="Q71" s="631"/>
    </row>
    <row r="72" spans="1:17">
      <c r="A72" s="628" t="s">
        <v>502</v>
      </c>
      <c r="B72" s="628"/>
      <c r="C72" s="628"/>
      <c r="D72" s="628"/>
      <c r="E72" s="629"/>
      <c r="F72" s="629"/>
      <c r="G72" s="629"/>
      <c r="H72" s="629"/>
      <c r="I72" s="629"/>
      <c r="J72" s="629"/>
      <c r="K72" s="630"/>
      <c r="L72" s="630"/>
      <c r="M72" s="631"/>
      <c r="N72" s="631"/>
      <c r="O72" s="631"/>
      <c r="P72" s="631"/>
      <c r="Q72" s="631"/>
    </row>
    <row r="73" spans="1:17">
      <c r="A73" s="628" t="s">
        <v>503</v>
      </c>
      <c r="B73" s="628"/>
      <c r="C73" s="628"/>
      <c r="D73" s="628"/>
      <c r="E73" s="629"/>
      <c r="F73" s="629"/>
      <c r="G73" s="629"/>
      <c r="H73" s="629"/>
      <c r="I73" s="629"/>
      <c r="J73" s="629"/>
      <c r="K73" s="630"/>
      <c r="L73" s="630"/>
      <c r="M73" s="631"/>
      <c r="N73" s="631"/>
      <c r="O73" s="631"/>
      <c r="P73" s="631"/>
      <c r="Q73" s="631"/>
    </row>
    <row r="74" spans="1:17">
      <c r="A74" s="628" t="s">
        <v>504</v>
      </c>
      <c r="B74" s="628"/>
      <c r="C74" s="628"/>
      <c r="D74" s="628"/>
      <c r="E74" s="629"/>
      <c r="F74" s="630"/>
      <c r="G74" s="630"/>
      <c r="H74" s="630"/>
      <c r="I74" s="630"/>
      <c r="J74" s="630"/>
      <c r="K74" s="630"/>
      <c r="L74" s="630"/>
      <c r="M74" s="632"/>
    </row>
    <row r="75" spans="1:17">
      <c r="B75" s="633"/>
    </row>
    <row r="76" spans="1:17">
      <c r="B76" s="633"/>
    </row>
    <row r="77" spans="1:17">
      <c r="B77" s="633"/>
    </row>
    <row r="78" spans="1:17">
      <c r="B78" s="633"/>
    </row>
    <row r="79" spans="1:17">
      <c r="B79" s="633"/>
    </row>
    <row r="80" spans="1:17">
      <c r="B80" s="634"/>
    </row>
    <row r="81" spans="2:2">
      <c r="B81" s="635"/>
    </row>
    <row r="82" spans="2:2">
      <c r="B82" s="633"/>
    </row>
    <row r="83" spans="2:2">
      <c r="B83" s="636"/>
    </row>
    <row r="84" spans="2:2">
      <c r="B84" s="625"/>
    </row>
  </sheetData>
  <mergeCells count="3">
    <mergeCell ref="B4:C4"/>
    <mergeCell ref="D4:E4"/>
    <mergeCell ref="B23:D23"/>
  </mergeCells>
  <pageMargins left="0.7" right="0.7" top="0.75" bottom="0.75" header="0.3" footer="0.3"/>
  <pageSetup paperSize="9" scale="3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8</vt:i4>
      </vt:variant>
    </vt:vector>
  </HeadingPairs>
  <TitlesOfParts>
    <vt:vector size="20" baseType="lpstr">
      <vt:lpstr>ACER DESKTOP</vt:lpstr>
      <vt:lpstr>ACER NB</vt:lpstr>
      <vt:lpstr>LENOVO Desktop</vt:lpstr>
      <vt:lpstr>LENOVO Notebook</vt:lpstr>
      <vt:lpstr>HP DESKTOP</vt:lpstr>
      <vt:lpstr>HP NOTEBOOK</vt:lpstr>
      <vt:lpstr>NEW DESKTOP ASUS</vt:lpstr>
      <vt:lpstr>NOTEBOOK ASUS</vt:lpstr>
      <vt:lpstr>MACBOOK AIR &amp; PRO</vt:lpstr>
      <vt:lpstr>IMAC </vt:lpstr>
      <vt:lpstr>ASUS Notebook</vt:lpstr>
      <vt:lpstr>ASUS Desktop</vt:lpstr>
      <vt:lpstr>'ASUS Desktop'!Print_Area</vt:lpstr>
      <vt:lpstr>'ASUS Notebook'!Print_Area</vt:lpstr>
      <vt:lpstr>'HP DESKTOP'!Print_Area</vt:lpstr>
      <vt:lpstr>'HP NOTEBOOK'!Print_Area</vt:lpstr>
      <vt:lpstr>'IMAC '!Print_Area</vt:lpstr>
      <vt:lpstr>'MACBOOK AIR &amp; PRO'!Print_Area</vt:lpstr>
      <vt:lpstr>'ASUS Desktop'!Print_Titles</vt:lpstr>
      <vt:lpstr>'ASUS Notebook'!Print_Titles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2016-05-26T07:58:40Z</dcterms:created>
  <dcterms:modified xsi:type="dcterms:W3CDTF">2016-07-26T06:11:47Z</dcterms:modified>
</cp:coreProperties>
</file>